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a05f642105343939/1-M4N/Value Engineering/"/>
    </mc:Choice>
  </mc:AlternateContent>
  <xr:revisionPtr revIDLastSave="9" documentId="8_{BF7CC7E2-6A24-45A4-A2D2-17147544FD98}" xr6:coauthVersionLast="47" xr6:coauthVersionMax="47" xr10:uidLastSave="{ED3E0AD5-3093-4351-B07E-38E8DC12EFA4}"/>
  <bookViews>
    <workbookView xWindow="24192" yWindow="-11760" windowWidth="34560" windowHeight="18600" tabRatio="626" xr2:uid="{00000000-000D-0000-FFFF-FFFF00000000}"/>
  </bookViews>
  <sheets>
    <sheet name="Cover " sheetId="7" r:id="rId1"/>
    <sheet name="Instructions " sheetId="8" r:id="rId2"/>
    <sheet name="WMS ROI Tool" sheetId="5" r:id="rId3"/>
    <sheet name="Dashboard" sheetId="12" r:id="rId4"/>
    <sheet name="Benefit Definitions" sheetId="6" r:id="rId5"/>
    <sheet name="Q&amp;A" sheetId="10" r:id="rId6"/>
    <sheet name="About Made4net" sheetId="11" r:id="rId7"/>
  </sheets>
  <definedNames>
    <definedName name="ccuracy" localSheetId="2">'WMS ROI Tool'!#REF!</definedName>
    <definedName name="ccuracy">#REF!</definedName>
    <definedName name="_xlnm.Print_Area" localSheetId="2">'WMS ROI Tool'!$D$1:$L$89</definedName>
    <definedName name="_xlnm.Print_Titles" localSheetId="2">'WMS ROI Tool'!$1:$1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78" i="5" l="1"/>
  <c r="F79" i="5" s="1"/>
  <c r="F76" i="5"/>
  <c r="F77" i="5" s="1"/>
  <c r="F75" i="5"/>
  <c r="F73" i="5"/>
  <c r="G72" i="5"/>
  <c r="K71" i="5"/>
  <c r="J71" i="5"/>
  <c r="I71" i="5"/>
  <c r="H71" i="5"/>
  <c r="G71" i="5"/>
  <c r="G70" i="5"/>
  <c r="G81" i="5"/>
  <c r="H81" i="5"/>
  <c r="I81" i="5"/>
  <c r="J81" i="5"/>
  <c r="K81" i="5"/>
  <c r="F42" i="5"/>
  <c r="F43" i="5" s="1"/>
  <c r="F40" i="5"/>
  <c r="F41" i="5" s="1"/>
  <c r="F39" i="5"/>
  <c r="F37" i="5"/>
  <c r="G36" i="5"/>
  <c r="H36" i="5" s="1"/>
  <c r="F87" i="5"/>
  <c r="F86" i="5"/>
  <c r="F51" i="5"/>
  <c r="F50" i="5"/>
  <c r="G32" i="5"/>
  <c r="H32" i="5" s="1"/>
  <c r="I32" i="5" s="1"/>
  <c r="J32" i="5" s="1"/>
  <c r="K32" i="5" s="1"/>
  <c r="G68" i="5"/>
  <c r="H68" i="5" s="1"/>
  <c r="I68" i="5" s="1"/>
  <c r="J68" i="5" s="1"/>
  <c r="K68" i="5" s="1"/>
  <c r="G20" i="5"/>
  <c r="H20" i="5" s="1"/>
  <c r="I20" i="5" s="1"/>
  <c r="J20" i="5" s="1"/>
  <c r="K20" i="5" s="1"/>
  <c r="H70" i="5" l="1"/>
  <c r="H72" i="5"/>
  <c r="F80" i="5"/>
  <c r="I36" i="5"/>
  <c r="H87" i="5"/>
  <c r="H51" i="5"/>
  <c r="F4" i="5"/>
  <c r="F46" i="5"/>
  <c r="F82" i="5"/>
  <c r="F83" i="5" s="1"/>
  <c r="I49" i="5"/>
  <c r="I51" i="5" s="1"/>
  <c r="G49" i="5"/>
  <c r="G51" i="5" s="1"/>
  <c r="G48" i="5"/>
  <c r="G31" i="5"/>
  <c r="K45" i="5"/>
  <c r="J45" i="5"/>
  <c r="I45" i="5"/>
  <c r="H45" i="5"/>
  <c r="G45" i="5"/>
  <c r="K35" i="5"/>
  <c r="J35" i="5"/>
  <c r="I35" i="5"/>
  <c r="H35" i="5"/>
  <c r="G35" i="5"/>
  <c r="G34" i="5"/>
  <c r="H34" i="5" s="1"/>
  <c r="I34" i="5" s="1"/>
  <c r="J34" i="5" s="1"/>
  <c r="K34" i="5" s="1"/>
  <c r="G30" i="5"/>
  <c r="G16" i="5"/>
  <c r="G5" i="5"/>
  <c r="H5" i="5" s="1"/>
  <c r="I5" i="5" s="1"/>
  <c r="J5" i="5" s="1"/>
  <c r="K5" i="5" s="1"/>
  <c r="F5" i="5"/>
  <c r="I85" i="5"/>
  <c r="I87" i="5" s="1"/>
  <c r="G84" i="5"/>
  <c r="G85" i="5"/>
  <c r="G87" i="5" s="1"/>
  <c r="G67" i="5"/>
  <c r="H67" i="5" s="1"/>
  <c r="I67" i="5" s="1"/>
  <c r="J67" i="5" s="1"/>
  <c r="K67" i="5" s="1"/>
  <c r="K82" i="5" s="1"/>
  <c r="G66" i="5"/>
  <c r="G76" i="5" s="1"/>
  <c r="G77" i="5" s="1"/>
  <c r="G14" i="5"/>
  <c r="H14" i="5" s="1"/>
  <c r="I14" i="5" s="1"/>
  <c r="J14" i="5" s="1"/>
  <c r="K14" i="5" s="1"/>
  <c r="G17" i="5"/>
  <c r="G74" i="5" s="1"/>
  <c r="G75" i="5" s="1"/>
  <c r="G80" i="5" l="1"/>
  <c r="G73" i="5"/>
  <c r="G78" i="5"/>
  <c r="G79" i="5" s="1"/>
  <c r="I70" i="5"/>
  <c r="I72" i="5"/>
  <c r="G37" i="5"/>
  <c r="G40" i="5"/>
  <c r="G41" i="5" s="1"/>
  <c r="G42" i="5"/>
  <c r="G43" i="5" s="1"/>
  <c r="H17" i="5"/>
  <c r="I17" i="5" s="1"/>
  <c r="J17" i="5" s="1"/>
  <c r="K17" i="5" s="1"/>
  <c r="G38" i="5"/>
  <c r="J36" i="5"/>
  <c r="G50" i="5"/>
  <c r="H48" i="5"/>
  <c r="G86" i="5"/>
  <c r="H84" i="5"/>
  <c r="H16" i="5"/>
  <c r="H30" i="5"/>
  <c r="J82" i="5"/>
  <c r="H31" i="5"/>
  <c r="G46" i="5"/>
  <c r="I82" i="5"/>
  <c r="H82" i="5"/>
  <c r="G82" i="5"/>
  <c r="F52" i="5"/>
  <c r="F47" i="5"/>
  <c r="J49" i="5"/>
  <c r="J51" i="5" s="1"/>
  <c r="F44" i="5"/>
  <c r="H66" i="5"/>
  <c r="H78" i="5" s="1"/>
  <c r="H79" i="5" s="1"/>
  <c r="J85" i="5"/>
  <c r="J87" i="5" s="1"/>
  <c r="G18" i="5"/>
  <c r="H73" i="5" l="1"/>
  <c r="H74" i="5"/>
  <c r="H76" i="5"/>
  <c r="H77" i="5" s="1"/>
  <c r="J72" i="5"/>
  <c r="J70" i="5"/>
  <c r="G52" i="5"/>
  <c r="H38" i="5"/>
  <c r="G39" i="5"/>
  <c r="G44" i="5" s="1"/>
  <c r="I30" i="5"/>
  <c r="J30" i="5" s="1"/>
  <c r="J37" i="5" s="1"/>
  <c r="H40" i="5"/>
  <c r="H41" i="5" s="1"/>
  <c r="H42" i="5"/>
  <c r="H43" i="5" s="1"/>
  <c r="H37" i="5"/>
  <c r="K36" i="5"/>
  <c r="H86" i="5"/>
  <c r="I84" i="5"/>
  <c r="I48" i="5"/>
  <c r="H50" i="5"/>
  <c r="F53" i="5"/>
  <c r="I16" i="5"/>
  <c r="I66" i="5"/>
  <c r="I78" i="5" s="1"/>
  <c r="I79" i="5" s="1"/>
  <c r="I31" i="5"/>
  <c r="H46" i="5"/>
  <c r="H18" i="5"/>
  <c r="G88" i="5"/>
  <c r="G47" i="5"/>
  <c r="K49" i="5"/>
  <c r="K51" i="5" s="1"/>
  <c r="K85" i="5"/>
  <c r="K87" i="5" s="1"/>
  <c r="I74" i="5" l="1"/>
  <c r="H75" i="5"/>
  <c r="H80" i="5" s="1"/>
  <c r="I76" i="5"/>
  <c r="I77" i="5" s="1"/>
  <c r="I73" i="5"/>
  <c r="K70" i="5"/>
  <c r="K72" i="5"/>
  <c r="J42" i="5"/>
  <c r="J43" i="5" s="1"/>
  <c r="J40" i="5"/>
  <c r="J41" i="5" s="1"/>
  <c r="I42" i="5"/>
  <c r="I43" i="5" s="1"/>
  <c r="I40" i="5"/>
  <c r="I41" i="5" s="1"/>
  <c r="I37" i="5"/>
  <c r="I38" i="5"/>
  <c r="H39" i="5"/>
  <c r="H44" i="5" s="1"/>
  <c r="I50" i="5"/>
  <c r="J48" i="5"/>
  <c r="I86" i="5"/>
  <c r="J84" i="5"/>
  <c r="J16" i="5"/>
  <c r="J66" i="5"/>
  <c r="J78" i="5" s="1"/>
  <c r="J79" i="5" s="1"/>
  <c r="G53" i="5"/>
  <c r="G6" i="5" s="1"/>
  <c r="J31" i="5"/>
  <c r="I46" i="5"/>
  <c r="I18" i="5"/>
  <c r="H88" i="5"/>
  <c r="H47" i="5"/>
  <c r="H52" i="5"/>
  <c r="K30" i="5"/>
  <c r="K37" i="5" s="1"/>
  <c r="J73" i="5" l="1"/>
  <c r="J76" i="5"/>
  <c r="J77" i="5" s="1"/>
  <c r="J74" i="5"/>
  <c r="I75" i="5"/>
  <c r="I80" i="5" s="1"/>
  <c r="K42" i="5"/>
  <c r="K43" i="5" s="1"/>
  <c r="K40" i="5"/>
  <c r="K41" i="5" s="1"/>
  <c r="J38" i="5"/>
  <c r="I39" i="5"/>
  <c r="I44" i="5" s="1"/>
  <c r="J86" i="5"/>
  <c r="K84" i="5"/>
  <c r="K86" i="5" s="1"/>
  <c r="J50" i="5"/>
  <c r="K48" i="5"/>
  <c r="K50" i="5" s="1"/>
  <c r="K16" i="5"/>
  <c r="K66" i="5"/>
  <c r="K78" i="5" s="1"/>
  <c r="K79" i="5" s="1"/>
  <c r="H53" i="5"/>
  <c r="H6" i="5" s="1"/>
  <c r="K31" i="5"/>
  <c r="K46" i="5" s="1"/>
  <c r="J46" i="5"/>
  <c r="J18" i="5"/>
  <c r="I88" i="5"/>
  <c r="I52" i="5"/>
  <c r="I47" i="5"/>
  <c r="K73" i="5" l="1"/>
  <c r="K76" i="5"/>
  <c r="K77" i="5" s="1"/>
  <c r="K74" i="5"/>
  <c r="K75" i="5" s="1"/>
  <c r="J75" i="5"/>
  <c r="J80" i="5" s="1"/>
  <c r="K38" i="5"/>
  <c r="K39" i="5" s="1"/>
  <c r="K44" i="5" s="1"/>
  <c r="J39" i="5"/>
  <c r="J44" i="5" s="1"/>
  <c r="I53" i="5"/>
  <c r="I6" i="5" s="1"/>
  <c r="K18" i="5"/>
  <c r="J47" i="5"/>
  <c r="J52" i="5"/>
  <c r="J88" i="5"/>
  <c r="K80" i="5" l="1"/>
  <c r="J53" i="5"/>
  <c r="J6" i="5" s="1"/>
  <c r="K47" i="5"/>
  <c r="K52" i="5"/>
  <c r="K88" i="5"/>
  <c r="K53" i="5" l="1"/>
  <c r="K6" i="5" s="1"/>
  <c r="F6" i="5" s="1"/>
  <c r="F88" i="5" l="1"/>
  <c r="G83" i="5"/>
  <c r="F89" i="5" l="1"/>
  <c r="H83" i="5"/>
  <c r="G89" i="5" l="1"/>
  <c r="G7" i="5" s="1"/>
  <c r="I83" i="5"/>
  <c r="H89" i="5" l="1"/>
  <c r="H7" i="5" s="1"/>
  <c r="H8" i="5" s="1"/>
  <c r="G8" i="5"/>
  <c r="J83" i="5"/>
  <c r="I89" i="5" l="1"/>
  <c r="I7" i="5" s="1"/>
  <c r="I8" i="5" s="1"/>
  <c r="G9" i="5"/>
  <c r="K83" i="5"/>
  <c r="G11" i="5" l="1"/>
  <c r="G10" i="5"/>
  <c r="J89" i="5"/>
  <c r="J7" i="5" s="1"/>
  <c r="J8" i="5" s="1"/>
  <c r="H9" i="5"/>
  <c r="H10" i="5" s="1"/>
  <c r="K89" i="5" l="1"/>
  <c r="K7" i="5" s="1"/>
  <c r="H11" i="5"/>
  <c r="I9" i="5"/>
  <c r="I10" i="5" s="1"/>
  <c r="K8" i="5" l="1"/>
  <c r="F8" i="5" s="1"/>
  <c r="F7" i="5"/>
  <c r="I11" i="5"/>
  <c r="J9" i="5"/>
  <c r="J10" i="5" s="1"/>
  <c r="F9" i="5" l="1"/>
  <c r="J11" i="5"/>
  <c r="K11" i="5" s="1"/>
  <c r="K9" i="5"/>
  <c r="F11" i="5" l="1"/>
  <c r="K10" i="5"/>
  <c r="F10" i="5" s="1"/>
</calcChain>
</file>

<file path=xl/sharedStrings.xml><?xml version="1.0" encoding="utf-8"?>
<sst xmlns="http://schemas.openxmlformats.org/spreadsheetml/2006/main" count="169" uniqueCount="124">
  <si>
    <t>Date:</t>
  </si>
  <si>
    <t>Done by:</t>
  </si>
  <si>
    <t>TOTALS</t>
  </si>
  <si>
    <t>Year 1</t>
  </si>
  <si>
    <t>Year 2</t>
  </si>
  <si>
    <t>Year 3</t>
  </si>
  <si>
    <t>Year 4</t>
  </si>
  <si>
    <t>Year 5</t>
  </si>
  <si>
    <t>Notes</t>
  </si>
  <si>
    <t xml:space="preserve">Results Dashboard </t>
  </si>
  <si>
    <t>Total Investment Per Year:</t>
  </si>
  <si>
    <t>Software, Services, Host / SaaS services, Hardware maintenance</t>
  </si>
  <si>
    <t>Cummulative Investment in 5 years</t>
  </si>
  <si>
    <t>Total Annual Savings:</t>
  </si>
  <si>
    <t>Cummulative Savings in 5 years</t>
  </si>
  <si>
    <t>Total ROI in 5 years</t>
  </si>
  <si>
    <t>Projected Payback in Months (ROI=0)</t>
  </si>
  <si>
    <t>Company-level Parameters</t>
  </si>
  <si>
    <t>Company Level</t>
  </si>
  <si>
    <t>Annual Revenue</t>
  </si>
  <si>
    <t>Field for Reference only</t>
  </si>
  <si>
    <t>Revenue Growth rate - Years 1-5</t>
  </si>
  <si>
    <t>Cost of Capital (Hurdle Rate / Internal Rate)</t>
  </si>
  <si>
    <t>Annual inflation Rate (affects cost only)</t>
  </si>
  <si>
    <t>Landed Cost of Labor rate</t>
  </si>
  <si>
    <t>Working days per year</t>
  </si>
  <si>
    <t>Working hours per day</t>
  </si>
  <si>
    <t>Benefit Ramp in % of Total Estimated Savings Per Year</t>
  </si>
  <si>
    <t>Inbound ROI</t>
  </si>
  <si>
    <t>Current</t>
  </si>
  <si>
    <t>Include the following processes</t>
  </si>
  <si>
    <t>Pre-Receiving</t>
  </si>
  <si>
    <t>Receiving</t>
  </si>
  <si>
    <t>Putaway</t>
  </si>
  <si>
    <t>INBOUND</t>
  </si>
  <si>
    <t>Base</t>
  </si>
  <si>
    <t xml:space="preserve">Cases Inbound per year </t>
  </si>
  <si>
    <t>Number of Inbound shifts</t>
  </si>
  <si>
    <t>Number of Inbound FTEs</t>
  </si>
  <si>
    <t xml:space="preserve">Projected Inbound Cases Growth per year </t>
  </si>
  <si>
    <t xml:space="preserve"> </t>
  </si>
  <si>
    <t>Accuracy</t>
  </si>
  <si>
    <t>Estimated Inbound accuracy (current)</t>
  </si>
  <si>
    <t>Projected accuracy (new WMS)</t>
  </si>
  <si>
    <t>Average Number of Cases per Inbound or Order</t>
  </si>
  <si>
    <t>Average Number of Inbounds per Year</t>
  </si>
  <si>
    <t>Inbound cost per Shipment or Order Error</t>
  </si>
  <si>
    <t>Estimated Error Inbound Cases per Year (current)</t>
  </si>
  <si>
    <t>Estimated Error Cases per Year (at full benefit)</t>
  </si>
  <si>
    <t>Cases per year (Curr Year)</t>
  </si>
  <si>
    <t>Cases per day (Curr Year)</t>
  </si>
  <si>
    <t>Inbound annual errors savings:</t>
  </si>
  <si>
    <t>Productivity</t>
  </si>
  <si>
    <t>Projected productivity peak improvement (new WMS)</t>
  </si>
  <si>
    <t>Current annual Inbound hours</t>
  </si>
  <si>
    <t>Inbound productivity savings:</t>
  </si>
  <si>
    <t>Training</t>
  </si>
  <si>
    <t>Training days per Inbound FTE (current)</t>
  </si>
  <si>
    <t>Training days per Inbound FTE (new WMS)</t>
  </si>
  <si>
    <t>Inbound FTE annual training days (current)</t>
  </si>
  <si>
    <t>Inbound FTE annual training days (new WMS)</t>
  </si>
  <si>
    <t>Inbound training savings:</t>
  </si>
  <si>
    <t>Outbound ROI</t>
  </si>
  <si>
    <t>Includes the following processes</t>
  </si>
  <si>
    <t>Replenishment</t>
  </si>
  <si>
    <t>Picking - Order Accuracy</t>
  </si>
  <si>
    <t>Picking - Improving Order Fill Rate</t>
  </si>
  <si>
    <t>VAS</t>
  </si>
  <si>
    <t>Staging</t>
  </si>
  <si>
    <t>Packing</t>
  </si>
  <si>
    <t>Loading</t>
  </si>
  <si>
    <t>Shipping</t>
  </si>
  <si>
    <t>OUTBOUND</t>
  </si>
  <si>
    <t xml:space="preserve">Cases Outbound per year </t>
  </si>
  <si>
    <t>Number of Outbound shifts</t>
  </si>
  <si>
    <t>Number of Outbound FTEs</t>
  </si>
  <si>
    <t xml:space="preserve">Projected Outbound Cases Growth per year </t>
  </si>
  <si>
    <t>Estimated Outbound accuracy (current)</t>
  </si>
  <si>
    <t>Projected Outbound Order accuracy (new WMS)</t>
  </si>
  <si>
    <t>Average Number of Cases per Shipment or Order</t>
  </si>
  <si>
    <t>Average Number of Shipments per Year</t>
  </si>
  <si>
    <t>Outbound cost per Shipment or Order Error</t>
  </si>
  <si>
    <t>Outbound cost per error per Case</t>
  </si>
  <si>
    <t>Estimated Outbound Case errors /Year (current)</t>
  </si>
  <si>
    <t>Estimated Errors Cases per year (at full benefit)</t>
  </si>
  <si>
    <t>Outbound annual errors savings:</t>
  </si>
  <si>
    <t>Current annual Outbound hours</t>
  </si>
  <si>
    <t>Outbound productivity savings:</t>
  </si>
  <si>
    <t>Training days per Outbound FTE (current)</t>
  </si>
  <si>
    <t>Training days per Outbound FTE (new WMS)</t>
  </si>
  <si>
    <t>Outbound FTE annual training days (current)</t>
  </si>
  <si>
    <t>Outbound FTE annual training days (new WMS)</t>
  </si>
  <si>
    <t>Outbound training savings:</t>
  </si>
  <si>
    <t>Benefits in this Model</t>
  </si>
  <si>
    <t>Included</t>
  </si>
  <si>
    <t>Inbound Benefits includes the following processes</t>
  </si>
  <si>
    <t>Outbound Benefits includes the following processes</t>
  </si>
  <si>
    <t>NOT Included</t>
  </si>
  <si>
    <t>Inventory Benefits includes the following processes</t>
  </si>
  <si>
    <t>Inventory Control cost</t>
  </si>
  <si>
    <t>Increased Accuarcy</t>
  </si>
  <si>
    <t>Increased Turns / Lowered Safety Stocks</t>
  </si>
  <si>
    <t>Reduced Carrying Costs (lowered write-offs)</t>
  </si>
  <si>
    <t>Lower Capital invested in Inventory</t>
  </si>
  <si>
    <t>Space Savings</t>
  </si>
  <si>
    <t>Reduced External Storage costs</t>
  </si>
  <si>
    <t>Delaying the decision for additional space</t>
  </si>
  <si>
    <t>Administrative Benefits includes the following costs</t>
  </si>
  <si>
    <t>Supervisors</t>
  </si>
  <si>
    <t>Office/Clerical team</t>
  </si>
  <si>
    <t>Reduced cost of Supporting current WMS</t>
  </si>
  <si>
    <t>Transportation Benefits includes the following processes</t>
  </si>
  <si>
    <t>Procurement</t>
  </si>
  <si>
    <t>Shipment Costs</t>
  </si>
  <si>
    <t>Freight Audit, Payment and Claims</t>
  </si>
  <si>
    <t>Comments and Results</t>
  </si>
  <si>
    <t>Name of Author</t>
  </si>
  <si>
    <t>WMS ROI Calculator Tool</t>
  </si>
  <si>
    <t>A - Total Inbound savings:</t>
  </si>
  <si>
    <t>B - Total Outbound savings:</t>
  </si>
  <si>
    <t>Questions and Topics from the Analysis</t>
  </si>
  <si>
    <r>
      <t xml:space="preserve">Update only the cells with </t>
    </r>
    <r>
      <rPr>
        <b/>
        <sz val="10"/>
        <color rgb="FFFF0000"/>
        <rFont val="Graphie SemiBold"/>
        <family val="2"/>
      </rPr>
      <t>RED</t>
    </r>
    <r>
      <rPr>
        <sz val="10"/>
        <color rgb="FFFF0000"/>
        <rFont val="Graphie SemiBold"/>
        <family val="2"/>
      </rPr>
      <t xml:space="preserve"> </t>
    </r>
    <r>
      <rPr>
        <sz val="10"/>
        <color theme="1"/>
        <rFont val="Graphie SemiBold"/>
        <family val="2"/>
      </rPr>
      <t xml:space="preserve">font and WHITE background to drive the calculations </t>
    </r>
  </si>
  <si>
    <t>A - Inbound Savings</t>
  </si>
  <si>
    <t>B - Outbound Savings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</si>
</sst>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164" formatCode="&quot;$&quot;#,##0.00"/>
    <numFmt numFmtId="165" formatCode="&quot;$&quot;#,##0"/>
    <numFmt numFmtId="166" formatCode="0.0%"/>
    <numFmt numFmtId="167" formatCode="0.0"/>
  </numFmts>
  <fonts count="4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Graphie SemiBold"/>
      <family val="2"/>
    </font>
    <font>
      <sz val="18"/>
      <color theme="1"/>
      <name val="Graphie SemiBold"/>
      <family val="2"/>
    </font>
    <font>
      <sz val="10"/>
      <color theme="1"/>
      <name val="Graphie SemiBold"/>
      <family val="2"/>
    </font>
    <font>
      <b/>
      <sz val="10"/>
      <color rgb="FFFF0000"/>
      <name val="Graphie SemiBold"/>
      <family val="2"/>
    </font>
    <font>
      <sz val="8"/>
      <color theme="1"/>
      <name val="Graphie SemiBold"/>
      <family val="2"/>
    </font>
    <font>
      <sz val="10"/>
      <color rgb="FFFF0000"/>
      <name val="Graphie SemiBold"/>
      <family val="2"/>
    </font>
    <font>
      <b/>
      <sz val="12"/>
      <color theme="1"/>
      <name val="Graphie SemiBold"/>
      <family val="2"/>
    </font>
    <font>
      <b/>
      <sz val="10"/>
      <color theme="1"/>
      <name val="Graphie SemiBold"/>
      <family val="2"/>
    </font>
    <font>
      <sz val="9"/>
      <name val="Graphie SemiBold"/>
      <family val="2"/>
    </font>
    <font>
      <b/>
      <sz val="11"/>
      <color theme="1"/>
      <name val="Graphie SemiBold"/>
      <family val="2"/>
    </font>
    <font>
      <sz val="11"/>
      <color theme="1"/>
      <name val="Graphie SemiBold"/>
      <family val="2"/>
    </font>
    <font>
      <sz val="8"/>
      <color theme="0" tint="-0.14999847407452621"/>
      <name val="Graphie SemiBold"/>
      <family val="2"/>
    </font>
    <font>
      <sz val="12"/>
      <color theme="0" tint="-0.14999847407452621"/>
      <name val="Graphie SemiBold"/>
      <family val="2"/>
    </font>
    <font>
      <sz val="9"/>
      <color theme="1"/>
      <name val="Graphie SemiBold"/>
      <family val="2"/>
    </font>
    <font>
      <b/>
      <sz val="16"/>
      <color theme="1"/>
      <name val="Graphie SemiBold"/>
      <family val="2"/>
    </font>
    <font>
      <b/>
      <sz val="9"/>
      <color theme="1"/>
      <name val="Graphie SemiBold"/>
      <family val="2"/>
    </font>
    <font>
      <b/>
      <sz val="10"/>
      <name val="Graphie SemiBold"/>
      <family val="2"/>
    </font>
    <font>
      <b/>
      <sz val="8"/>
      <color theme="0" tint="-0.14999847407452621"/>
      <name val="Graphie SemiBold"/>
      <family val="2"/>
    </font>
    <font>
      <b/>
      <sz val="16"/>
      <color theme="0" tint="-0.14999847407452621"/>
      <name val="Graphie SemiBold"/>
      <family val="2"/>
    </font>
    <font>
      <b/>
      <sz val="14"/>
      <color theme="1"/>
      <name val="Graphie SemiBold"/>
      <family val="2"/>
    </font>
    <font>
      <b/>
      <sz val="13"/>
      <color theme="1"/>
      <name val="Graphie SemiBold"/>
      <family val="2"/>
    </font>
    <font>
      <sz val="10"/>
      <color theme="0" tint="-0.14999847407452621"/>
      <name val="Graphie SemiBold"/>
      <family val="2"/>
    </font>
    <font>
      <b/>
      <sz val="10"/>
      <color theme="0" tint="-0.14999847407452621"/>
      <name val="Graphie SemiBold"/>
      <family val="2"/>
    </font>
    <font>
      <sz val="7"/>
      <name val="Graphie SemiBold"/>
      <family val="2"/>
    </font>
    <font>
      <sz val="10"/>
      <name val="Graphie SemiBold"/>
      <family val="2"/>
    </font>
    <font>
      <b/>
      <sz val="14"/>
      <color rgb="FFFF0000"/>
      <name val="Graphie SemiBold"/>
      <family val="2"/>
    </font>
    <font>
      <b/>
      <sz val="7"/>
      <name val="Graphie SemiBold"/>
      <family val="2"/>
    </font>
    <font>
      <b/>
      <sz val="18"/>
      <color theme="1"/>
      <name val="Graphie SemiBold"/>
      <family val="2"/>
    </font>
    <font>
      <sz val="8"/>
      <color theme="0"/>
      <name val="Graphie SemiBold"/>
      <family val="2"/>
    </font>
    <font>
      <sz val="16"/>
      <color theme="1"/>
      <name val="Graphie SemiBold"/>
      <family val="2"/>
    </font>
    <font>
      <sz val="16"/>
      <name val="Graphie SemiBold"/>
      <family val="2"/>
    </font>
    <font>
      <sz val="8"/>
      <color rgb="FFFF0000"/>
      <name val="Graphie SemiBold"/>
      <family val="2"/>
    </font>
    <font>
      <sz val="8"/>
      <name val="Graphie SemiBold"/>
      <family val="2"/>
    </font>
    <font>
      <sz val="22"/>
      <color rgb="FFC00000"/>
      <name val="Graphie SemiBold"/>
      <family val="2"/>
    </font>
    <font>
      <sz val="12"/>
      <color theme="1"/>
      <name val="Graphie"/>
      <family val="2"/>
    </font>
    <font>
      <b/>
      <sz val="16"/>
      <color theme="1"/>
      <name val="Graphie"/>
      <family val="2"/>
    </font>
    <font>
      <b/>
      <sz val="12"/>
      <color theme="1"/>
      <name val="Graphie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rgb="FFD81E00"/>
        <bgColor indexed="64"/>
      </patternFill>
    </fill>
  </fills>
  <borders count="3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3">
    <xf numFmtId="0" fontId="0" fillId="0" borderId="0"/>
    <xf numFmtId="0" fontId="4" fillId="2" borderId="1" applyNumberFormat="0" applyFont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</cellStyleXfs>
  <cellXfs count="206">
    <xf numFmtId="0" fontId="0" fillId="0" borderId="0" xfId="0"/>
    <xf numFmtId="0" fontId="0" fillId="4" borderId="0" xfId="0" applyFill="1"/>
    <xf numFmtId="0" fontId="1" fillId="4" borderId="0" xfId="92" applyFill="1"/>
    <xf numFmtId="0" fontId="1" fillId="0" borderId="0" xfId="92"/>
    <xf numFmtId="0" fontId="1" fillId="0" borderId="0" xfId="92" applyAlignment="1" applyProtection="1">
      <alignment wrapText="1"/>
      <protection locked="0"/>
    </xf>
    <xf numFmtId="0" fontId="1" fillId="4" borderId="0" xfId="92" applyFill="1" applyAlignment="1" applyProtection="1">
      <alignment wrapText="1"/>
      <protection locked="0"/>
    </xf>
    <xf numFmtId="0" fontId="1" fillId="0" borderId="21" xfId="92" applyBorder="1" applyAlignment="1" applyProtection="1">
      <alignment wrapText="1"/>
      <protection locked="0"/>
    </xf>
    <xf numFmtId="0" fontId="8" fillId="10" borderId="21" xfId="92" applyFont="1" applyFill="1" applyBorder="1" applyAlignment="1">
      <alignment wrapText="1"/>
    </xf>
    <xf numFmtId="0" fontId="9" fillId="5" borderId="0" xfId="0" applyFont="1" applyFill="1"/>
    <xf numFmtId="0" fontId="10" fillId="5" borderId="0" xfId="0" applyFont="1" applyFill="1" applyAlignment="1">
      <alignment vertical="center"/>
    </xf>
    <xf numFmtId="0" fontId="11" fillId="5" borderId="0" xfId="0" applyFont="1" applyFill="1" applyAlignment="1">
      <alignment horizontal="right"/>
    </xf>
    <xf numFmtId="14" fontId="12" fillId="4" borderId="0" xfId="0" applyNumberFormat="1" applyFont="1" applyFill="1" applyAlignment="1" applyProtection="1">
      <alignment horizontal="left" wrapText="1"/>
      <protection locked="0"/>
    </xf>
    <xf numFmtId="0" fontId="10" fillId="5" borderId="0" xfId="0" applyFont="1" applyFill="1" applyAlignment="1">
      <alignment horizontal="right" vertical="center"/>
    </xf>
    <xf numFmtId="0" fontId="9" fillId="4" borderId="0" xfId="0" applyFont="1" applyFill="1"/>
    <xf numFmtId="0" fontId="9" fillId="0" borderId="0" xfId="0" applyFont="1"/>
    <xf numFmtId="0" fontId="13" fillId="5" borderId="0" xfId="0" applyFont="1" applyFill="1"/>
    <xf numFmtId="0" fontId="11" fillId="5" borderId="0" xfId="0" applyFont="1" applyFill="1"/>
    <xf numFmtId="0" fontId="11" fillId="5" borderId="0" xfId="0" applyFont="1" applyFill="1" applyAlignment="1">
      <alignment horizontal="right" vertical="center"/>
    </xf>
    <xf numFmtId="0" fontId="12" fillId="4" borderId="0" xfId="0" applyFont="1" applyFill="1" applyAlignment="1" applyProtection="1">
      <alignment horizontal="left" vertical="center" wrapText="1"/>
      <protection locked="0"/>
    </xf>
    <xf numFmtId="0" fontId="10" fillId="5" borderId="0" xfId="0" applyFont="1" applyFill="1" applyAlignment="1">
      <alignment horizontal="center" vertical="center"/>
    </xf>
    <xf numFmtId="0" fontId="15" fillId="7" borderId="15" xfId="0" applyFont="1" applyFill="1" applyBorder="1" applyAlignment="1">
      <alignment horizontal="center" vertical="center"/>
    </xf>
    <xf numFmtId="0" fontId="15" fillId="7" borderId="16" xfId="0" applyFont="1" applyFill="1" applyBorder="1" applyAlignment="1">
      <alignment horizontal="center" vertical="center"/>
    </xf>
    <xf numFmtId="0" fontId="15" fillId="7" borderId="17" xfId="0" applyFont="1" applyFill="1" applyBorder="1" applyAlignment="1">
      <alignment horizontal="center" vertical="center"/>
    </xf>
    <xf numFmtId="165" fontId="11" fillId="5" borderId="18" xfId="1" applyNumberFormat="1" applyFont="1" applyFill="1" applyBorder="1" applyAlignment="1" applyProtection="1">
      <alignment horizontal="right" vertical="center"/>
    </xf>
    <xf numFmtId="3" fontId="14" fillId="4" borderId="29" xfId="12" applyNumberFormat="1" applyFont="1" applyFill="1" applyBorder="1" applyAlignment="1" applyProtection="1">
      <alignment horizontal="right" vertical="center" wrapText="1"/>
      <protection locked="0"/>
    </xf>
    <xf numFmtId="3" fontId="14" fillId="4" borderId="30" xfId="12" applyNumberFormat="1" applyFont="1" applyFill="1" applyBorder="1" applyAlignment="1" applyProtection="1">
      <alignment horizontal="right" vertical="center" wrapText="1"/>
      <protection locked="0"/>
    </xf>
    <xf numFmtId="3" fontId="14" fillId="4" borderId="31" xfId="12" applyNumberFormat="1" applyFont="1" applyFill="1" applyBorder="1" applyAlignment="1" applyProtection="1">
      <alignment horizontal="right" vertical="center" wrapText="1"/>
      <protection locked="0"/>
    </xf>
    <xf numFmtId="0" fontId="17" fillId="4" borderId="4" xfId="0" applyFont="1" applyFill="1" applyBorder="1" applyAlignment="1" applyProtection="1">
      <alignment horizontal="left" vertical="center" wrapText="1"/>
      <protection locked="0"/>
    </xf>
    <xf numFmtId="0" fontId="16" fillId="5" borderId="10" xfId="0" applyFont="1" applyFill="1" applyBorder="1" applyAlignment="1">
      <alignment horizontal="right"/>
    </xf>
    <xf numFmtId="0" fontId="15" fillId="5" borderId="0" xfId="1" applyFont="1" applyFill="1" applyBorder="1" applyAlignment="1" applyProtection="1">
      <alignment horizontal="right" vertical="center"/>
    </xf>
    <xf numFmtId="165" fontId="18" fillId="5" borderId="19" xfId="1" applyNumberFormat="1" applyFont="1" applyFill="1" applyBorder="1" applyAlignment="1" applyProtection="1">
      <alignment horizontal="right" vertical="center"/>
    </xf>
    <xf numFmtId="165" fontId="19" fillId="5" borderId="0" xfId="1" applyNumberFormat="1" applyFont="1" applyFill="1" applyBorder="1" applyAlignment="1" applyProtection="1">
      <alignment horizontal="right" vertical="center"/>
    </xf>
    <xf numFmtId="165" fontId="19" fillId="5" borderId="11" xfId="1" applyNumberFormat="1" applyFont="1" applyFill="1" applyBorder="1" applyAlignment="1" applyProtection="1">
      <alignment horizontal="right" vertical="center"/>
    </xf>
    <xf numFmtId="164" fontId="20" fillId="5" borderId="0" xfId="0" applyNumberFormat="1" applyFont="1" applyFill="1" applyAlignment="1">
      <alignment horizontal="left" vertical="center" wrapText="1" indent="1"/>
    </xf>
    <xf numFmtId="0" fontId="21" fillId="5" borderId="0" xfId="0" applyFont="1" applyFill="1"/>
    <xf numFmtId="0" fontId="22" fillId="5" borderId="0" xfId="1" applyFont="1" applyFill="1" applyBorder="1" applyAlignment="1" applyProtection="1">
      <alignment horizontal="right" vertical="center"/>
    </xf>
    <xf numFmtId="165" fontId="22" fillId="5" borderId="20" xfId="1" applyNumberFormat="1" applyFont="1" applyFill="1" applyBorder="1" applyAlignment="1" applyProtection="1">
      <alignment horizontal="right" vertical="center"/>
    </xf>
    <xf numFmtId="3" fontId="17" fillId="5" borderId="29" xfId="12" applyNumberFormat="1" applyFont="1" applyFill="1" applyBorder="1" applyAlignment="1" applyProtection="1">
      <alignment horizontal="right" vertical="center" wrapText="1"/>
    </xf>
    <xf numFmtId="3" fontId="17" fillId="5" borderId="30" xfId="12" applyNumberFormat="1" applyFont="1" applyFill="1" applyBorder="1" applyAlignment="1" applyProtection="1">
      <alignment horizontal="right" vertical="center" wrapText="1"/>
    </xf>
    <xf numFmtId="3" fontId="17" fillId="5" borderId="31" xfId="12" applyNumberFormat="1" applyFont="1" applyFill="1" applyBorder="1" applyAlignment="1" applyProtection="1">
      <alignment horizontal="right" vertical="center" wrapText="1"/>
    </xf>
    <xf numFmtId="165" fontId="22" fillId="5" borderId="6" xfId="1" applyNumberFormat="1" applyFont="1" applyFill="1" applyBorder="1" applyAlignment="1" applyProtection="1">
      <alignment horizontal="right" vertical="center"/>
    </xf>
    <xf numFmtId="3" fontId="17" fillId="5" borderId="32" xfId="12" applyNumberFormat="1" applyFont="1" applyFill="1" applyBorder="1" applyAlignment="1" applyProtection="1">
      <alignment horizontal="right" vertical="center" wrapText="1"/>
    </xf>
    <xf numFmtId="3" fontId="17" fillId="5" borderId="33" xfId="12" applyNumberFormat="1" applyFont="1" applyFill="1" applyBorder="1" applyAlignment="1" applyProtection="1">
      <alignment horizontal="right" vertical="center" wrapText="1"/>
    </xf>
    <xf numFmtId="3" fontId="17" fillId="5" borderId="34" xfId="12" applyNumberFormat="1" applyFont="1" applyFill="1" applyBorder="1" applyAlignment="1" applyProtection="1">
      <alignment horizontal="right" vertical="center" wrapText="1"/>
    </xf>
    <xf numFmtId="0" fontId="23" fillId="5" borderId="0" xfId="0" applyFont="1" applyFill="1"/>
    <xf numFmtId="165" fontId="24" fillId="5" borderId="2" xfId="1" applyNumberFormat="1" applyFont="1" applyFill="1" applyBorder="1" applyAlignment="1" applyProtection="1">
      <alignment horizontal="right" vertical="center"/>
    </xf>
    <xf numFmtId="3" fontId="25" fillId="5" borderId="27" xfId="12" applyNumberFormat="1" applyFont="1" applyFill="1" applyBorder="1" applyAlignment="1" applyProtection="1">
      <alignment horizontal="right" vertical="center" wrapText="1"/>
    </xf>
    <xf numFmtId="3" fontId="25" fillId="5" borderId="35" xfId="12" applyNumberFormat="1" applyFont="1" applyFill="1" applyBorder="1" applyAlignment="1" applyProtection="1">
      <alignment horizontal="right" vertical="center" wrapText="1"/>
    </xf>
    <xf numFmtId="3" fontId="25" fillId="5" borderId="36" xfId="12" applyNumberFormat="1" applyFont="1" applyFill="1" applyBorder="1" applyAlignment="1" applyProtection="1">
      <alignment horizontal="right" vertical="center" wrapText="1"/>
    </xf>
    <xf numFmtId="0" fontId="23" fillId="0" borderId="0" xfId="0" applyFont="1"/>
    <xf numFmtId="0" fontId="16" fillId="5" borderId="12" xfId="1" applyFont="1" applyFill="1" applyBorder="1" applyAlignment="1" applyProtection="1">
      <alignment horizontal="right" vertical="center"/>
    </xf>
    <xf numFmtId="0" fontId="15" fillId="5" borderId="13" xfId="1" applyFont="1" applyFill="1" applyBorder="1" applyAlignment="1" applyProtection="1">
      <alignment horizontal="right" vertical="center"/>
    </xf>
    <xf numFmtId="165" fontId="15" fillId="5" borderId="6" xfId="1" applyNumberFormat="1" applyFont="1" applyFill="1" applyBorder="1" applyAlignment="1" applyProtection="1">
      <alignment horizontal="right" vertical="center"/>
    </xf>
    <xf numFmtId="165" fontId="15" fillId="5" borderId="13" xfId="1" applyNumberFormat="1" applyFont="1" applyFill="1" applyBorder="1" applyAlignment="1" applyProtection="1">
      <alignment horizontal="right" vertical="center"/>
    </xf>
    <xf numFmtId="165" fontId="15" fillId="5" borderId="14" xfId="1" applyNumberFormat="1" applyFont="1" applyFill="1" applyBorder="1" applyAlignment="1" applyProtection="1">
      <alignment horizontal="right" vertical="center"/>
    </xf>
    <xf numFmtId="0" fontId="26" fillId="5" borderId="0" xfId="0" applyFont="1" applyFill="1" applyAlignment="1">
      <alignment horizontal="left" vertical="top" wrapText="1" indent="1"/>
    </xf>
    <xf numFmtId="0" fontId="27" fillId="5" borderId="0" xfId="0" applyFont="1" applyFill="1"/>
    <xf numFmtId="0" fontId="16" fillId="5" borderId="8" xfId="1" applyFont="1" applyFill="1" applyBorder="1" applyAlignment="1" applyProtection="1">
      <alignment horizontal="right" vertical="center"/>
    </xf>
    <xf numFmtId="0" fontId="28" fillId="5" borderId="7" xfId="1" applyFont="1" applyFill="1" applyBorder="1" applyAlignment="1" applyProtection="1">
      <alignment horizontal="right" vertical="center"/>
    </xf>
    <xf numFmtId="165" fontId="28" fillId="5" borderId="18" xfId="1" applyNumberFormat="1" applyFont="1" applyFill="1" applyBorder="1" applyAlignment="1" applyProtection="1">
      <alignment horizontal="right" vertical="center"/>
    </xf>
    <xf numFmtId="6" fontId="29" fillId="5" borderId="7" xfId="1" applyNumberFormat="1" applyFont="1" applyFill="1" applyBorder="1" applyAlignment="1" applyProtection="1">
      <alignment horizontal="right" vertical="center"/>
    </xf>
    <xf numFmtId="6" fontId="29" fillId="5" borderId="9" xfId="1" applyNumberFormat="1" applyFont="1" applyFill="1" applyBorder="1" applyAlignment="1" applyProtection="1">
      <alignment horizontal="right" vertical="center"/>
    </xf>
    <xf numFmtId="1" fontId="28" fillId="5" borderId="6" xfId="0" applyNumberFormat="1" applyFont="1" applyFill="1" applyBorder="1" applyAlignment="1">
      <alignment horizontal="center"/>
    </xf>
    <xf numFmtId="1" fontId="30" fillId="5" borderId="13" xfId="0" applyNumberFormat="1" applyFont="1" applyFill="1" applyBorder="1" applyAlignment="1">
      <alignment horizontal="center"/>
    </xf>
    <xf numFmtId="1" fontId="30" fillId="5" borderId="14" xfId="0" applyNumberFormat="1" applyFont="1" applyFill="1" applyBorder="1" applyAlignment="1">
      <alignment horizontal="center"/>
    </xf>
    <xf numFmtId="0" fontId="20" fillId="5" borderId="0" xfId="0" applyFont="1" applyFill="1" applyAlignment="1">
      <alignment horizontal="left" vertical="top" wrapText="1"/>
    </xf>
    <xf numFmtId="164" fontId="16" fillId="5" borderId="0" xfId="0" applyNumberFormat="1" applyFont="1" applyFill="1" applyAlignment="1">
      <alignment horizontal="right"/>
    </xf>
    <xf numFmtId="0" fontId="30" fillId="5" borderId="0" xfId="0" applyFont="1" applyFill="1" applyAlignment="1">
      <alignment horizontal="center"/>
    </xf>
    <xf numFmtId="164" fontId="31" fillId="5" borderId="0" xfId="0" applyNumberFormat="1" applyFont="1" applyFill="1" applyAlignment="1">
      <alignment horizontal="right"/>
    </xf>
    <xf numFmtId="164" fontId="16" fillId="5" borderId="0" xfId="0" applyNumberFormat="1" applyFont="1" applyFill="1" applyAlignment="1">
      <alignment horizontal="left"/>
    </xf>
    <xf numFmtId="167" fontId="16" fillId="5" borderId="0" xfId="0" applyNumberFormat="1" applyFont="1" applyFill="1" applyAlignment="1">
      <alignment horizontal="right"/>
    </xf>
    <xf numFmtId="3" fontId="14" fillId="4" borderId="2" xfId="12" applyNumberFormat="1" applyFont="1" applyFill="1" applyBorder="1" applyAlignment="1" applyProtection="1">
      <alignment horizontal="right" wrapText="1"/>
      <protection locked="0"/>
    </xf>
    <xf numFmtId="3" fontId="14" fillId="5" borderId="2" xfId="12" applyNumberFormat="1" applyFont="1" applyFill="1" applyBorder="1" applyAlignment="1" applyProtection="1">
      <alignment horizontal="right" wrapText="1"/>
    </xf>
    <xf numFmtId="0" fontId="32" fillId="5" borderId="2" xfId="0" applyFont="1" applyFill="1" applyBorder="1" applyAlignment="1">
      <alignment horizontal="left" vertical="top" wrapText="1" indent="1"/>
    </xf>
    <xf numFmtId="0" fontId="11" fillId="5" borderId="3" xfId="12" applyFont="1" applyFill="1" applyBorder="1" applyAlignment="1" applyProtection="1"/>
    <xf numFmtId="0" fontId="11" fillId="5" borderId="4" xfId="12" applyFont="1" applyFill="1" applyBorder="1" applyAlignment="1" applyProtection="1">
      <alignment wrapText="1"/>
    </xf>
    <xf numFmtId="166" fontId="14" fillId="5" borderId="2" xfId="12" applyNumberFormat="1" applyFont="1" applyFill="1" applyBorder="1" applyAlignment="1" applyProtection="1">
      <alignment horizontal="right" wrapText="1"/>
    </xf>
    <xf numFmtId="166" fontId="14" fillId="4" borderId="2" xfId="12" applyNumberFormat="1" applyFont="1" applyFill="1" applyBorder="1" applyAlignment="1" applyProtection="1">
      <alignment horizontal="right" wrapText="1"/>
      <protection locked="0"/>
    </xf>
    <xf numFmtId="0" fontId="32" fillId="4" borderId="2" xfId="0" applyFont="1" applyFill="1" applyBorder="1" applyAlignment="1" applyProtection="1">
      <alignment horizontal="left" vertical="top" wrapText="1" indent="1"/>
      <protection locked="0"/>
    </xf>
    <xf numFmtId="166" fontId="33" fillId="5" borderId="2" xfId="12" applyNumberFormat="1" applyFont="1" applyFill="1" applyBorder="1" applyAlignment="1" applyProtection="1">
      <alignment horizontal="right" wrapText="1"/>
    </xf>
    <xf numFmtId="0" fontId="32" fillId="0" borderId="2" xfId="0" applyFont="1" applyBorder="1" applyAlignment="1" applyProtection="1">
      <alignment horizontal="left" vertical="top" wrapText="1" indent="1"/>
      <protection locked="0"/>
    </xf>
    <xf numFmtId="6" fontId="9" fillId="5" borderId="0" xfId="0" applyNumberFormat="1" applyFont="1" applyFill="1"/>
    <xf numFmtId="164" fontId="14" fillId="4" borderId="2" xfId="12" applyNumberFormat="1" applyFont="1" applyFill="1" applyBorder="1" applyAlignment="1" applyProtection="1">
      <alignment horizontal="right" wrapText="1"/>
      <protection locked="0"/>
    </xf>
    <xf numFmtId="164" fontId="11" fillId="5" borderId="2" xfId="12" applyNumberFormat="1" applyFont="1" applyFill="1" applyBorder="1" applyAlignment="1" applyProtection="1">
      <alignment horizontal="right" wrapText="1"/>
    </xf>
    <xf numFmtId="0" fontId="14" fillId="4" borderId="2" xfId="12" applyFont="1" applyFill="1" applyBorder="1" applyAlignment="1" applyProtection="1">
      <alignment horizontal="right" wrapText="1"/>
      <protection locked="0"/>
    </xf>
    <xf numFmtId="3" fontId="33" fillId="5" borderId="2" xfId="12" applyNumberFormat="1" applyFont="1" applyFill="1" applyBorder="1" applyAlignment="1" applyProtection="1">
      <alignment horizontal="right" wrapText="1"/>
    </xf>
    <xf numFmtId="0" fontId="28" fillId="5" borderId="4" xfId="12" applyFont="1" applyFill="1" applyBorder="1" applyAlignment="1" applyProtection="1">
      <alignment horizontal="right" vertical="center"/>
    </xf>
    <xf numFmtId="166" fontId="34" fillId="5" borderId="2" xfId="12" applyNumberFormat="1" applyFont="1" applyFill="1" applyBorder="1" applyAlignment="1" applyProtection="1">
      <alignment horizontal="right" vertical="center" wrapText="1"/>
    </xf>
    <xf numFmtId="166" fontId="34" fillId="4" borderId="2" xfId="12" applyNumberFormat="1" applyFont="1" applyFill="1" applyBorder="1" applyAlignment="1" applyProtection="1">
      <alignment horizontal="right" vertical="center" wrapText="1"/>
      <protection locked="0"/>
    </xf>
    <xf numFmtId="0" fontId="35" fillId="4" borderId="2" xfId="0" applyFont="1" applyFill="1" applyBorder="1" applyAlignment="1" applyProtection="1">
      <alignment horizontal="left" vertical="top" wrapText="1" indent="1"/>
      <protection locked="0"/>
    </xf>
    <xf numFmtId="0" fontId="15" fillId="7" borderId="27" xfId="0" applyFont="1" applyFill="1" applyBorder="1" applyAlignment="1">
      <alignment horizontal="center" vertical="center"/>
    </xf>
    <xf numFmtId="0" fontId="15" fillId="7" borderId="35" xfId="0" applyFont="1" applyFill="1" applyBorder="1" applyAlignment="1">
      <alignment horizontal="center" vertical="center"/>
    </xf>
    <xf numFmtId="0" fontId="15" fillId="7" borderId="36" xfId="0" applyFont="1" applyFill="1" applyBorder="1" applyAlignment="1">
      <alignment horizontal="center" vertical="center"/>
    </xf>
    <xf numFmtId="0" fontId="15" fillId="5" borderId="8" xfId="0" applyFont="1" applyFill="1" applyBorder="1"/>
    <xf numFmtId="0" fontId="15" fillId="5" borderId="7" xfId="0" applyFont="1" applyFill="1" applyBorder="1" applyAlignment="1">
      <alignment horizontal="left" vertical="center"/>
    </xf>
    <xf numFmtId="0" fontId="15" fillId="5" borderId="9" xfId="0" applyFont="1" applyFill="1" applyBorder="1" applyAlignment="1">
      <alignment horizontal="left" vertical="center"/>
    </xf>
    <xf numFmtId="0" fontId="16" fillId="5" borderId="7" xfId="1" applyFont="1" applyFill="1" applyBorder="1" applyAlignment="1" applyProtection="1"/>
    <xf numFmtId="0" fontId="9" fillId="5" borderId="10" xfId="0" applyFont="1" applyFill="1" applyBorder="1"/>
    <xf numFmtId="0" fontId="9" fillId="5" borderId="0" xfId="0" applyFont="1" applyFill="1" applyAlignment="1">
      <alignment horizontal="left" vertical="center"/>
    </xf>
    <xf numFmtId="0" fontId="9" fillId="5" borderId="11" xfId="0" applyFont="1" applyFill="1" applyBorder="1" applyAlignment="1">
      <alignment horizontal="left" vertical="center"/>
    </xf>
    <xf numFmtId="0" fontId="16" fillId="5" borderId="0" xfId="1" applyFont="1" applyFill="1" applyBorder="1" applyAlignment="1" applyProtection="1"/>
    <xf numFmtId="0" fontId="9" fillId="5" borderId="12" xfId="0" applyFont="1" applyFill="1" applyBorder="1"/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16" fillId="5" borderId="13" xfId="1" applyFont="1" applyFill="1" applyBorder="1" applyAlignment="1" applyProtection="1"/>
    <xf numFmtId="0" fontId="9" fillId="5" borderId="13" xfId="0" applyFont="1" applyFill="1" applyBorder="1"/>
    <xf numFmtId="3" fontId="9" fillId="5" borderId="0" xfId="0" applyNumberFormat="1" applyFont="1" applyFill="1"/>
    <xf numFmtId="3" fontId="14" fillId="4" borderId="2" xfId="12" applyNumberFormat="1" applyFont="1" applyFill="1" applyBorder="1" applyAlignment="1" applyProtection="1">
      <alignment horizontal="right" vertical="center" wrapText="1"/>
      <protection locked="0"/>
    </xf>
    <xf numFmtId="3" fontId="11" fillId="5" borderId="2" xfId="12" applyNumberFormat="1" applyFont="1" applyFill="1" applyBorder="1" applyAlignment="1" applyProtection="1">
      <alignment horizontal="right" vertical="center" wrapText="1"/>
    </xf>
    <xf numFmtId="9" fontId="9" fillId="5" borderId="0" xfId="0" applyNumberFormat="1" applyFont="1" applyFill="1" applyAlignment="1">
      <alignment vertical="top"/>
    </xf>
    <xf numFmtId="166" fontId="11" fillId="5" borderId="2" xfId="12" applyNumberFormat="1" applyFont="1" applyFill="1" applyBorder="1" applyAlignment="1" applyProtection="1">
      <alignment horizontal="right" vertical="top" wrapText="1"/>
    </xf>
    <xf numFmtId="166" fontId="14" fillId="4" borderId="2" xfId="12" applyNumberFormat="1" applyFont="1" applyFill="1" applyBorder="1" applyAlignment="1" applyProtection="1">
      <alignment horizontal="right" vertical="top" wrapText="1"/>
      <protection locked="0"/>
    </xf>
    <xf numFmtId="9" fontId="9" fillId="5" borderId="0" xfId="0" applyNumberFormat="1" applyFont="1" applyFill="1"/>
    <xf numFmtId="10" fontId="14" fillId="4" borderId="2" xfId="12" applyNumberFormat="1" applyFont="1" applyFill="1" applyBorder="1" applyAlignment="1" applyProtection="1">
      <alignment horizontal="right" wrapText="1"/>
      <protection locked="0"/>
    </xf>
    <xf numFmtId="10" fontId="11" fillId="5" borderId="2" xfId="12" applyNumberFormat="1" applyFont="1" applyFill="1" applyBorder="1" applyAlignment="1" applyProtection="1">
      <alignment horizontal="right" wrapText="1"/>
    </xf>
    <xf numFmtId="3" fontId="11" fillId="5" borderId="2" xfId="1" applyNumberFormat="1" applyFont="1" applyFill="1" applyBorder="1" applyAlignment="1" applyProtection="1"/>
    <xf numFmtId="164" fontId="14" fillId="4" borderId="2" xfId="12" applyNumberFormat="1" applyFont="1" applyFill="1" applyBorder="1" applyAlignment="1" applyProtection="1">
      <alignment horizontal="right" vertical="top" wrapText="1"/>
      <protection locked="0"/>
    </xf>
    <xf numFmtId="164" fontId="11" fillId="5" borderId="2" xfId="12" applyNumberFormat="1" applyFont="1" applyFill="1" applyBorder="1" applyAlignment="1" applyProtection="1">
      <alignment horizontal="right" vertical="top" wrapText="1"/>
    </xf>
    <xf numFmtId="0" fontId="9" fillId="5" borderId="0" xfId="0" applyFont="1" applyFill="1" applyAlignment="1">
      <alignment vertical="top"/>
    </xf>
    <xf numFmtId="3" fontId="33" fillId="5" borderId="2" xfId="1" applyNumberFormat="1" applyFont="1" applyFill="1" applyBorder="1" applyAlignment="1" applyProtection="1"/>
    <xf numFmtId="165" fontId="25" fillId="5" borderId="28" xfId="1" applyNumberFormat="1" applyFont="1" applyFill="1" applyBorder="1" applyAlignment="1" applyProtection="1">
      <alignment vertical="top"/>
    </xf>
    <xf numFmtId="165" fontId="25" fillId="5" borderId="4" xfId="1" applyNumberFormat="1" applyFont="1" applyFill="1" applyBorder="1" applyAlignment="1" applyProtection="1">
      <alignment vertical="top"/>
    </xf>
    <xf numFmtId="0" fontId="37" fillId="5" borderId="0" xfId="0" applyFont="1" applyFill="1" applyAlignment="1">
      <alignment horizontal="left" vertical="top" wrapText="1" indent="1"/>
    </xf>
    <xf numFmtId="9" fontId="14" fillId="4" borderId="2" xfId="81" applyFont="1" applyFill="1" applyBorder="1" applyAlignment="1" applyProtection="1">
      <alignment horizontal="right" vertical="top" wrapText="1"/>
      <protection locked="0"/>
    </xf>
    <xf numFmtId="9" fontId="11" fillId="5" borderId="2" xfId="81" applyFont="1" applyFill="1" applyBorder="1" applyAlignment="1" applyProtection="1">
      <alignment horizontal="right" vertical="top" wrapText="1"/>
    </xf>
    <xf numFmtId="0" fontId="32" fillId="4" borderId="2" xfId="0" applyFont="1" applyFill="1" applyBorder="1" applyAlignment="1">
      <alignment horizontal="left" vertical="top" wrapText="1" indent="1"/>
    </xf>
    <xf numFmtId="0" fontId="15" fillId="5" borderId="0" xfId="0" applyFont="1" applyFill="1"/>
    <xf numFmtId="0" fontId="32" fillId="4" borderId="4" xfId="0" applyFont="1" applyFill="1" applyBorder="1" applyAlignment="1" applyProtection="1">
      <alignment horizontal="left" vertical="top" wrapText="1" indent="1"/>
      <protection locked="0"/>
    </xf>
    <xf numFmtId="0" fontId="33" fillId="5" borderId="2" xfId="1" applyFont="1" applyFill="1" applyBorder="1" applyAlignment="1" applyProtection="1"/>
    <xf numFmtId="0" fontId="11" fillId="5" borderId="2" xfId="1" applyFont="1" applyFill="1" applyBorder="1" applyAlignment="1" applyProtection="1"/>
    <xf numFmtId="165" fontId="16" fillId="5" borderId="25" xfId="1" applyNumberFormat="1" applyFont="1" applyFill="1" applyBorder="1" applyAlignment="1" applyProtection="1">
      <alignment vertical="top"/>
    </xf>
    <xf numFmtId="165" fontId="16" fillId="5" borderId="26" xfId="1" applyNumberFormat="1" applyFont="1" applyFill="1" applyBorder="1" applyAlignment="1" applyProtection="1">
      <alignment vertical="top"/>
    </xf>
    <xf numFmtId="0" fontId="38" fillId="5" borderId="0" xfId="0" applyFont="1" applyFill="1" applyAlignment="1">
      <alignment horizontal="center" vertical="center"/>
    </xf>
    <xf numFmtId="165" fontId="23" fillId="5" borderId="28" xfId="1" applyNumberFormat="1" applyFont="1" applyFill="1" applyBorder="1" applyAlignment="1" applyProtection="1">
      <alignment horizontal="center" vertical="center"/>
    </xf>
    <xf numFmtId="165" fontId="23" fillId="5" borderId="4" xfId="1" applyNumberFormat="1" applyFont="1" applyFill="1" applyBorder="1" applyAlignment="1" applyProtection="1">
      <alignment horizontal="center" vertical="center"/>
    </xf>
    <xf numFmtId="0" fontId="39" fillId="5" borderId="0" xfId="0" applyFont="1" applyFill="1" applyAlignment="1">
      <alignment horizontal="center" vertical="center" wrapText="1"/>
    </xf>
    <xf numFmtId="0" fontId="38" fillId="4" borderId="0" xfId="0" applyFont="1" applyFill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0" fillId="5" borderId="0" xfId="0" applyFont="1" applyFill="1" applyAlignment="1">
      <alignment horizontal="left" wrapText="1"/>
    </xf>
    <xf numFmtId="0" fontId="9" fillId="0" borderId="0" xfId="0" applyFont="1" applyAlignment="1">
      <alignment vertical="top"/>
    </xf>
    <xf numFmtId="10" fontId="9" fillId="5" borderId="0" xfId="0" applyNumberFormat="1" applyFont="1" applyFill="1"/>
    <xf numFmtId="0" fontId="41" fillId="5" borderId="0" xfId="0" applyFont="1" applyFill="1" applyAlignment="1">
      <alignment horizontal="left" vertical="top" wrapText="1" indent="1"/>
    </xf>
    <xf numFmtId="0" fontId="41" fillId="0" borderId="0" xfId="0" applyFont="1" applyAlignment="1">
      <alignment horizontal="left" vertical="top" wrapText="1" indent="1"/>
    </xf>
    <xf numFmtId="0" fontId="43" fillId="0" borderId="0" xfId="0" applyFont="1"/>
    <xf numFmtId="0" fontId="44" fillId="4" borderId="0" xfId="0" applyFont="1" applyFill="1"/>
    <xf numFmtId="0" fontId="43" fillId="4" borderId="0" xfId="0" applyFont="1" applyFill="1" applyAlignment="1">
      <alignment horizontal="left" vertical="center"/>
    </xf>
    <xf numFmtId="0" fontId="43" fillId="4" borderId="0" xfId="0" applyFont="1" applyFill="1"/>
    <xf numFmtId="0" fontId="45" fillId="4" borderId="8" xfId="0" applyFont="1" applyFill="1" applyBorder="1"/>
    <xf numFmtId="0" fontId="45" fillId="4" borderId="9" xfId="0" applyFont="1" applyFill="1" applyBorder="1" applyAlignment="1">
      <alignment horizontal="left" vertical="center"/>
    </xf>
    <xf numFmtId="0" fontId="43" fillId="4" borderId="10" xfId="0" applyFont="1" applyFill="1" applyBorder="1"/>
    <xf numFmtId="0" fontId="43" fillId="4" borderId="11" xfId="0" applyFont="1" applyFill="1" applyBorder="1" applyAlignment="1">
      <alignment horizontal="left" vertical="center"/>
    </xf>
    <xf numFmtId="0" fontId="43" fillId="4" borderId="12" xfId="0" applyFont="1" applyFill="1" applyBorder="1"/>
    <xf numFmtId="0" fontId="43" fillId="4" borderId="14" xfId="0" applyFont="1" applyFill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15" fillId="5" borderId="3" xfId="12" applyFont="1" applyFill="1" applyBorder="1" applyAlignment="1" applyProtection="1">
      <alignment vertical="center"/>
    </xf>
    <xf numFmtId="0" fontId="36" fillId="8" borderId="18" xfId="0" applyFont="1" applyFill="1" applyBorder="1" applyAlignment="1">
      <alignment horizontal="center" vertical="top" textRotation="255"/>
    </xf>
    <xf numFmtId="0" fontId="36" fillId="8" borderId="19" xfId="0" applyFont="1" applyFill="1" applyBorder="1" applyAlignment="1">
      <alignment horizontal="center" vertical="top" textRotation="255"/>
    </xf>
    <xf numFmtId="0" fontId="36" fillId="8" borderId="6" xfId="0" applyFont="1" applyFill="1" applyBorder="1" applyAlignment="1">
      <alignment horizontal="center" vertical="top" textRotation="255"/>
    </xf>
    <xf numFmtId="0" fontId="36" fillId="9" borderId="18" xfId="0" applyFont="1" applyFill="1" applyBorder="1" applyAlignment="1">
      <alignment horizontal="center" vertical="top" textRotation="255"/>
    </xf>
    <xf numFmtId="0" fontId="36" fillId="9" borderId="19" xfId="0" applyFont="1" applyFill="1" applyBorder="1" applyAlignment="1">
      <alignment horizontal="center" vertical="top" textRotation="255"/>
    </xf>
    <xf numFmtId="0" fontId="36" fillId="9" borderId="6" xfId="0" applyFont="1" applyFill="1" applyBorder="1" applyAlignment="1">
      <alignment horizontal="center" vertical="top" textRotation="255"/>
    </xf>
    <xf numFmtId="0" fontId="15" fillId="9" borderId="18" xfId="0" applyFont="1" applyFill="1" applyBorder="1" applyAlignment="1">
      <alignment horizontal="left" vertical="center"/>
    </xf>
    <xf numFmtId="0" fontId="15" fillId="9" borderId="19" xfId="0" applyFont="1" applyFill="1" applyBorder="1" applyAlignment="1">
      <alignment horizontal="left" vertical="center"/>
    </xf>
    <xf numFmtId="0" fontId="15" fillId="9" borderId="6" xfId="0" applyFont="1" applyFill="1" applyBorder="1" applyAlignment="1">
      <alignment horizontal="left" vertical="center"/>
    </xf>
    <xf numFmtId="0" fontId="15" fillId="8" borderId="18" xfId="0" applyFont="1" applyFill="1" applyBorder="1" applyAlignment="1">
      <alignment horizontal="left" vertical="center"/>
    </xf>
    <xf numFmtId="0" fontId="15" fillId="8" borderId="19" xfId="0" applyFont="1" applyFill="1" applyBorder="1" applyAlignment="1">
      <alignment horizontal="left" vertical="center"/>
    </xf>
    <xf numFmtId="0" fontId="15" fillId="8" borderId="6" xfId="0" applyFont="1" applyFill="1" applyBorder="1" applyAlignment="1">
      <alignment horizontal="left" vertical="center"/>
    </xf>
    <xf numFmtId="0" fontId="15" fillId="5" borderId="18" xfId="0" applyFont="1" applyFill="1" applyBorder="1" applyAlignment="1">
      <alignment horizontal="left" vertical="center" wrapText="1"/>
    </xf>
    <xf numFmtId="0" fontId="15" fillId="5" borderId="19" xfId="0" applyFont="1" applyFill="1" applyBorder="1" applyAlignment="1">
      <alignment horizontal="left" vertical="center" wrapText="1"/>
    </xf>
    <xf numFmtId="0" fontId="15" fillId="5" borderId="6" xfId="0" applyFont="1" applyFill="1" applyBorder="1" applyAlignment="1">
      <alignment horizontal="left" vertical="center" wrapText="1"/>
    </xf>
    <xf numFmtId="0" fontId="11" fillId="5" borderId="3" xfId="12" applyFont="1" applyFill="1" applyBorder="1" applyAlignment="1" applyProtection="1">
      <alignment wrapText="1"/>
    </xf>
    <xf numFmtId="0" fontId="11" fillId="5" borderId="4" xfId="12" applyFont="1" applyFill="1" applyBorder="1" applyAlignment="1" applyProtection="1">
      <alignment wrapText="1"/>
    </xf>
    <xf numFmtId="0" fontId="11" fillId="5" borderId="3" xfId="12" applyFont="1" applyFill="1" applyBorder="1" applyAlignment="1" applyProtection="1">
      <alignment vertical="top" wrapText="1"/>
    </xf>
    <xf numFmtId="0" fontId="11" fillId="5" borderId="4" xfId="12" applyFont="1" applyFill="1" applyBorder="1" applyAlignment="1" applyProtection="1">
      <alignment vertical="top" wrapText="1"/>
    </xf>
    <xf numFmtId="0" fontId="11" fillId="5" borderId="5" xfId="12" applyFont="1" applyFill="1" applyBorder="1" applyAlignment="1" applyProtection="1">
      <alignment vertical="top" wrapText="1"/>
    </xf>
    <xf numFmtId="0" fontId="23" fillId="5" borderId="3" xfId="1" applyFont="1" applyFill="1" applyBorder="1" applyAlignment="1" applyProtection="1">
      <alignment horizontal="center" vertical="center"/>
    </xf>
    <xf numFmtId="0" fontId="23" fillId="5" borderId="5" xfId="1" applyFont="1" applyFill="1" applyBorder="1" applyAlignment="1" applyProtection="1">
      <alignment horizontal="center" vertical="center"/>
    </xf>
    <xf numFmtId="0" fontId="16" fillId="5" borderId="8" xfId="0" applyFont="1" applyFill="1" applyBorder="1" applyAlignment="1">
      <alignment horizontal="right" vertical="center"/>
    </xf>
    <xf numFmtId="0" fontId="16" fillId="5" borderId="7" xfId="0" applyFont="1" applyFill="1" applyBorder="1" applyAlignment="1">
      <alignment horizontal="right" vertical="center"/>
    </xf>
    <xf numFmtId="0" fontId="11" fillId="5" borderId="5" xfId="12" applyFont="1" applyFill="1" applyBorder="1" applyAlignment="1" applyProtection="1">
      <alignment wrapText="1"/>
    </xf>
    <xf numFmtId="0" fontId="11" fillId="5" borderId="5" xfId="1" applyFont="1" applyFill="1" applyBorder="1" applyAlignment="1" applyProtection="1"/>
    <xf numFmtId="0" fontId="11" fillId="5" borderId="4" xfId="1" applyFont="1" applyFill="1" applyBorder="1" applyAlignment="1" applyProtection="1"/>
    <xf numFmtId="0" fontId="25" fillId="5" borderId="22" xfId="1" applyFont="1" applyFill="1" applyBorder="1" applyAlignment="1" applyProtection="1">
      <alignment horizontal="right" vertical="top"/>
    </xf>
    <xf numFmtId="0" fontId="25" fillId="5" borderId="13" xfId="1" applyFont="1" applyFill="1" applyBorder="1" applyAlignment="1" applyProtection="1">
      <alignment horizontal="right" vertical="top"/>
    </xf>
    <xf numFmtId="0" fontId="16" fillId="5" borderId="3" xfId="1" applyFont="1" applyFill="1" applyBorder="1" applyAlignment="1" applyProtection="1">
      <alignment horizontal="center"/>
    </xf>
    <xf numFmtId="0" fontId="16" fillId="5" borderId="5" xfId="1" applyFont="1" applyFill="1" applyBorder="1" applyAlignment="1" applyProtection="1">
      <alignment horizontal="center"/>
    </xf>
    <xf numFmtId="0" fontId="11" fillId="5" borderId="5" xfId="12" applyFont="1" applyFill="1" applyBorder="1" applyAlignment="1" applyProtection="1">
      <alignment horizontal="left" vertical="top" wrapText="1"/>
    </xf>
    <xf numFmtId="0" fontId="11" fillId="5" borderId="4" xfId="12" applyFont="1" applyFill="1" applyBorder="1" applyAlignment="1" applyProtection="1">
      <alignment horizontal="left" vertical="top" wrapText="1"/>
    </xf>
    <xf numFmtId="0" fontId="11" fillId="5" borderId="3" xfId="1" applyFont="1" applyFill="1" applyBorder="1" applyAlignment="1" applyProtection="1"/>
    <xf numFmtId="0" fontId="16" fillId="5" borderId="23" xfId="1" applyFont="1" applyFill="1" applyBorder="1" applyAlignment="1" applyProtection="1">
      <alignment horizontal="right" vertical="top"/>
    </xf>
    <xf numFmtId="0" fontId="16" fillId="5" borderId="24" xfId="1" applyFont="1" applyFill="1" applyBorder="1" applyAlignment="1" applyProtection="1">
      <alignment horizontal="right" vertical="top"/>
    </xf>
    <xf numFmtId="0" fontId="42" fillId="7" borderId="3" xfId="0" applyFont="1" applyFill="1" applyBorder="1" applyAlignment="1">
      <alignment horizontal="center" vertical="center"/>
    </xf>
    <xf numFmtId="0" fontId="42" fillId="7" borderId="5" xfId="0" applyFont="1" applyFill="1" applyBorder="1" applyAlignment="1">
      <alignment horizontal="center" vertical="center"/>
    </xf>
    <xf numFmtId="0" fontId="42" fillId="7" borderId="4" xfId="0" applyFont="1" applyFill="1" applyBorder="1" applyAlignment="1">
      <alignment horizontal="center" vertical="center"/>
    </xf>
    <xf numFmtId="0" fontId="11" fillId="5" borderId="3" xfId="12" applyFont="1" applyFill="1" applyBorder="1" applyAlignment="1" applyProtection="1">
      <alignment horizontal="left" vertical="center" wrapText="1"/>
    </xf>
    <xf numFmtId="0" fontId="11" fillId="5" borderId="4" xfId="12" applyFont="1" applyFill="1" applyBorder="1" applyAlignment="1" applyProtection="1">
      <alignment horizontal="left" vertical="center" wrapText="1"/>
    </xf>
    <xf numFmtId="0" fontId="16" fillId="5" borderId="10" xfId="1" applyFont="1" applyFill="1" applyBorder="1" applyAlignment="1" applyProtection="1">
      <alignment horizontal="right" vertical="center"/>
    </xf>
    <xf numFmtId="0" fontId="16" fillId="5" borderId="0" xfId="1" applyFont="1" applyFill="1" applyBorder="1" applyAlignment="1" applyProtection="1">
      <alignment horizontal="right" vertical="center"/>
    </xf>
    <xf numFmtId="164" fontId="16" fillId="5" borderId="12" xfId="0" applyNumberFormat="1" applyFont="1" applyFill="1" applyBorder="1" applyAlignment="1">
      <alignment horizontal="right"/>
    </xf>
    <xf numFmtId="164" fontId="16" fillId="5" borderId="13" xfId="0" applyNumberFormat="1" applyFont="1" applyFill="1" applyBorder="1" applyAlignment="1">
      <alignment horizontal="right"/>
    </xf>
    <xf numFmtId="0" fontId="43" fillId="4" borderId="18" xfId="0" applyFont="1" applyFill="1" applyBorder="1" applyAlignment="1">
      <alignment horizontal="center" vertical="center"/>
    </xf>
    <xf numFmtId="0" fontId="43" fillId="4" borderId="19" xfId="0" applyFont="1" applyFill="1" applyBorder="1" applyAlignment="1">
      <alignment horizontal="center" vertical="center"/>
    </xf>
    <xf numFmtId="0" fontId="43" fillId="4" borderId="6" xfId="0" applyFont="1" applyFill="1" applyBorder="1" applyAlignment="1">
      <alignment horizontal="center" vertical="center"/>
    </xf>
    <xf numFmtId="0" fontId="43" fillId="6" borderId="18" xfId="0" applyFont="1" applyFill="1" applyBorder="1" applyAlignment="1">
      <alignment horizontal="center" vertical="center" wrapText="1"/>
    </xf>
    <xf numFmtId="0" fontId="43" fillId="6" borderId="19" xfId="0" applyFont="1" applyFill="1" applyBorder="1" applyAlignment="1">
      <alignment horizontal="center" vertical="center" wrapText="1"/>
    </xf>
    <xf numFmtId="0" fontId="43" fillId="6" borderId="6" xfId="0" applyFont="1" applyFill="1" applyBorder="1" applyAlignment="1">
      <alignment horizontal="center" vertical="center" wrapText="1"/>
    </xf>
  </cellXfs>
  <cellStyles count="93">
    <cellStyle name="20% - Accent3" xfId="12" builtinId="38"/>
    <cellStyle name="Followed Hyperlink" xfId="70" builtinId="9" hidden="1"/>
    <cellStyle name="Followed Hyperlink" xfId="74" builtinId="9" hidden="1"/>
    <cellStyle name="Followed Hyperlink" xfId="78" builtinId="9" hidden="1"/>
    <cellStyle name="Followed Hyperlink" xfId="83" builtinId="9" hidden="1"/>
    <cellStyle name="Followed Hyperlink" xfId="87" builtinId="9" hidden="1"/>
    <cellStyle name="Followed Hyperlink" xfId="91" builtinId="9" hidden="1"/>
    <cellStyle name="Followed Hyperlink" xfId="89" builtinId="9" hidden="1"/>
    <cellStyle name="Followed Hyperlink" xfId="85" builtinId="9" hidden="1"/>
    <cellStyle name="Followed Hyperlink" xfId="80" builtinId="9" hidden="1"/>
    <cellStyle name="Followed Hyperlink" xfId="76" builtinId="9" hidden="1"/>
    <cellStyle name="Followed Hyperlink" xfId="72" builtinId="9" hidden="1"/>
    <cellStyle name="Followed Hyperlink" xfId="68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6" builtinId="9" hidden="1"/>
    <cellStyle name="Followed Hyperlink" xfId="64" builtinId="9" hidden="1"/>
    <cellStyle name="Followed Hyperlink" xfId="56" builtinId="9" hidden="1"/>
    <cellStyle name="Followed Hyperlink" xfId="48" builtinId="9" hidden="1"/>
    <cellStyle name="Followed Hyperlink" xfId="40" builtinId="9" hidden="1"/>
    <cellStyle name="Followed Hyperlink" xfId="32" builtinId="9" hidden="1"/>
    <cellStyle name="Followed Hyperlink" xfId="24" builtinId="9" hidden="1"/>
    <cellStyle name="Followed Hyperlink" xfId="11" builtinId="9" hidden="1"/>
    <cellStyle name="Followed Hyperlink" xfId="14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16" builtinId="9" hidden="1"/>
    <cellStyle name="Followed Hyperlink" xfId="7" builtinId="9" hidden="1"/>
    <cellStyle name="Followed Hyperlink" xfId="9" builtinId="9" hidden="1"/>
    <cellStyle name="Followed Hyperlink" xfId="5" builtinId="9" hidden="1"/>
    <cellStyle name="Followed Hyperlink" xfId="3" builtinId="9" hidden="1"/>
    <cellStyle name="Hyperlink" xfId="57" builtinId="8" hidden="1"/>
    <cellStyle name="Hyperlink" xfId="61" builtinId="8" hidden="1"/>
    <cellStyle name="Hyperlink" xfId="63" builtinId="8" hidden="1"/>
    <cellStyle name="Hyperlink" xfId="65" builtinId="8" hidden="1"/>
    <cellStyle name="Hyperlink" xfId="69" builtinId="8" hidden="1"/>
    <cellStyle name="Hyperlink" xfId="71" builtinId="8" hidden="1"/>
    <cellStyle name="Hyperlink" xfId="73" builtinId="8" hidden="1"/>
    <cellStyle name="Hyperlink" xfId="77" builtinId="8" hidden="1"/>
    <cellStyle name="Hyperlink" xfId="79" builtinId="8" hidden="1"/>
    <cellStyle name="Hyperlink" xfId="82" builtinId="8" hidden="1"/>
    <cellStyle name="Hyperlink" xfId="86" builtinId="8" hidden="1"/>
    <cellStyle name="Hyperlink" xfId="88" builtinId="8" hidden="1"/>
    <cellStyle name="Hyperlink" xfId="90" builtinId="8" hidden="1"/>
    <cellStyle name="Hyperlink" xfId="84" builtinId="8" hidden="1"/>
    <cellStyle name="Hyperlink" xfId="75" builtinId="8" hidden="1"/>
    <cellStyle name="Hyperlink" xfId="67" builtinId="8" hidden="1"/>
    <cellStyle name="Hyperlink" xfId="59" builtinId="8" hidden="1"/>
    <cellStyle name="Hyperlink" xfId="25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43" builtinId="8" hidden="1"/>
    <cellStyle name="Hyperlink" xfId="27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6" builtinId="8" hidden="1"/>
    <cellStyle name="Hyperlink" xfId="8" builtinId="8" hidden="1"/>
    <cellStyle name="Hyperlink" xfId="10" builtinId="8" hidden="1"/>
    <cellStyle name="Hyperlink" xfId="4" builtinId="8" hidden="1"/>
    <cellStyle name="Hyperlink" xfId="2" builtinId="8" hidden="1"/>
    <cellStyle name="Normal" xfId="0" builtinId="0"/>
    <cellStyle name="Normal 2" xfId="92" xr:uid="{3D0DAD18-70E2-4BB0-8013-5393A796352E}"/>
    <cellStyle name="Note" xfId="1" builtinId="10"/>
    <cellStyle name="Percent" xfId="81" builtinId="5"/>
  </cellStyles>
  <dxfs count="0"/>
  <tableStyles count="0" defaultTableStyle="TableStyleMedium9" defaultPivotStyle="PivotStyleMedium4"/>
  <colors>
    <mruColors>
      <color rgb="FFFF6969"/>
      <color rgb="FFFFD5D5"/>
      <color rgb="FFBAE18F"/>
      <color rgb="FFFFFF66"/>
      <color rgb="FF262F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Graphie" panose="020B0603020204020204" pitchFamily="34" charset="0"/>
                <a:ea typeface="+mn-ea"/>
                <a:cs typeface="+mn-cs"/>
              </a:defRPr>
            </a:pPr>
            <a:r>
              <a:rPr lang="en-US" sz="2800">
                <a:latin typeface="Graphie" panose="020B0603020204020204" pitchFamily="34" charset="0"/>
              </a:rPr>
              <a:t>Source of Savings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Graphie" panose="020B0603020204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2173797209028859E-2"/>
          <c:y val="0.18474127520235306"/>
          <c:w val="0.97782619953567773"/>
          <c:h val="0.66491880004316239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tint val="100000"/>
                      <a:shade val="100000"/>
                      <a:satMod val="130000"/>
                    </a:schemeClr>
                  </a:gs>
                  <a:gs pos="100000">
                    <a:schemeClr val="accent1">
                      <a:tint val="50000"/>
                      <a:shade val="100000"/>
                      <a:satMod val="350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9B62-4E75-8C68-C22FCB0BF6D7}"/>
              </c:ext>
            </c:extLst>
          </c:dPt>
          <c:dPt>
            <c:idx val="1"/>
            <c:bubble3D val="0"/>
            <c:explosion val="1"/>
            <c:spPr>
              <a:gradFill rotWithShape="1">
                <a:gsLst>
                  <a:gs pos="0">
                    <a:schemeClr val="accent2">
                      <a:tint val="100000"/>
                      <a:shade val="100000"/>
                      <a:satMod val="130000"/>
                    </a:schemeClr>
                  </a:gs>
                  <a:gs pos="100000">
                    <a:schemeClr val="accent2">
                      <a:tint val="50000"/>
                      <a:shade val="100000"/>
                      <a:satMod val="350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9B62-4E75-8C68-C22FCB0BF6D7}"/>
              </c:ext>
            </c:extLst>
          </c:dPt>
          <c:dLbls>
            <c:dLbl>
              <c:idx val="0"/>
              <c:layout>
                <c:manualLayout>
                  <c:x val="-0.11992578334350192"/>
                  <c:y val="0.10324036385129644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62-4E75-8C68-C22FCB0BF6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Graphie" panose="020B0603020204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'WMS ROI Tool'!$E$6:$E$7</c:f>
              <c:strCache>
                <c:ptCount val="2"/>
                <c:pt idx="0">
                  <c:v>A - Inbound Savings</c:v>
                </c:pt>
                <c:pt idx="1">
                  <c:v>B - Outbound Savings</c:v>
                </c:pt>
              </c:strCache>
            </c:strRef>
          </c:cat>
          <c:val>
            <c:numRef>
              <c:f>'WMS ROI Tool'!$F$6:$F$7</c:f>
              <c:numCache>
                <c:formatCode>"$"#,##0</c:formatCode>
                <c:ptCount val="2"/>
                <c:pt idx="0">
                  <c:v>337573.48197013041</c:v>
                </c:pt>
                <c:pt idx="1">
                  <c:v>1439340.6280754036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62-4E75-8C68-C22FCB0BF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lt1">
                  <a:lumMod val="85000"/>
                </a:schemeClr>
              </a:solidFill>
              <a:latin typeface="Graphie" panose="020B0603020204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Graphie" panose="020B0603020204020204" pitchFamily="34" charset="0"/>
                <a:ea typeface="+mn-ea"/>
                <a:cs typeface="+mn-cs"/>
              </a:defRPr>
            </a:pPr>
            <a:r>
              <a:rPr lang="en-US">
                <a:latin typeface="Graphie" panose="020B0603020204020204" pitchFamily="34" charset="0"/>
              </a:rPr>
              <a:t>ROI in 5 Years</a:t>
            </a:r>
          </a:p>
        </c:rich>
      </c:tx>
      <c:layout>
        <c:manualLayout>
          <c:xMode val="edge"/>
          <c:yMode val="edge"/>
          <c:x val="0.37134657042563124"/>
          <c:y val="2.31322190282355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Graphie" panose="020B0603020204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409068681299211"/>
          <c:y val="0.20044549414218041"/>
          <c:w val="0.85990673347460334"/>
          <c:h val="0.63696705718797397"/>
        </c:manualLayout>
      </c:layout>
      <c:lineChart>
        <c:grouping val="standard"/>
        <c:varyColors val="0"/>
        <c:ser>
          <c:idx val="0"/>
          <c:order val="0"/>
          <c:tx>
            <c:strRef>
              <c:f>'WMS ROI Tool'!$D$4:$E$4</c:f>
              <c:strCache>
                <c:ptCount val="2"/>
                <c:pt idx="0">
                  <c:v>Total Investment Per Year:</c:v>
                </c:pt>
              </c:strCache>
            </c:strRef>
          </c:tx>
          <c:spPr>
            <a:ln w="44450" cap="rnd">
              <a:solidFill>
                <a:srgbClr val="FF0000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'WMS ROI Tool'!$G$3:$K$3</c:f>
              <c:strCache>
                <c:ptCount val="5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</c:strCache>
            </c:strRef>
          </c:cat>
          <c:val>
            <c:numRef>
              <c:f>'WMS ROI Tool'!$G$4:$K$4</c:f>
              <c:numCache>
                <c:formatCode>#,##0</c:formatCode>
                <c:ptCount val="5"/>
                <c:pt idx="0">
                  <c:v>500000</c:v>
                </c:pt>
                <c:pt idx="1">
                  <c:v>100000</c:v>
                </c:pt>
                <c:pt idx="2">
                  <c:v>30000</c:v>
                </c:pt>
                <c:pt idx="3">
                  <c:v>31500</c:v>
                </c:pt>
                <c:pt idx="4">
                  <c:v>33075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12-4CCE-8548-C7626F52973C}"/>
            </c:ext>
          </c:extLst>
        </c:ser>
        <c:ser>
          <c:idx val="4"/>
          <c:order val="1"/>
          <c:tx>
            <c:strRef>
              <c:f>'WMS ROI Tool'!$D$8:$E$8</c:f>
              <c:strCache>
                <c:ptCount val="2"/>
                <c:pt idx="0">
                  <c:v>Total Annual Savings:</c:v>
                </c:pt>
              </c:strCache>
            </c:strRef>
          </c:tx>
          <c:spPr>
            <a:ln w="44450" cap="rnd">
              <a:solidFill>
                <a:srgbClr val="92D050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'WMS ROI Tool'!$G$3:$K$3</c:f>
              <c:strCache>
                <c:ptCount val="5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</c:strCache>
            </c:strRef>
          </c:cat>
          <c:val>
            <c:numRef>
              <c:f>'WMS ROI Tool'!$G$8:$K$8</c:f>
              <c:numCache>
                <c:formatCode>#,##0</c:formatCode>
                <c:ptCount val="5"/>
                <c:pt idx="0">
                  <c:v>164667.38235</c:v>
                </c:pt>
                <c:pt idx="1">
                  <c:v>259814.84894737494</c:v>
                </c:pt>
                <c:pt idx="2">
                  <c:v>366000.94743377686</c:v>
                </c:pt>
                <c:pt idx="3">
                  <c:v>481823.27084728715</c:v>
                </c:pt>
                <c:pt idx="4">
                  <c:v>504607.66046709515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12-4CCE-8548-C7626F52973C}"/>
            </c:ext>
          </c:extLst>
        </c:ser>
        <c:ser>
          <c:idx val="5"/>
          <c:order val="2"/>
          <c:tx>
            <c:strRef>
              <c:f>'WMS ROI Tool'!$E$10</c:f>
              <c:strCache>
                <c:ptCount val="1"/>
                <c:pt idx="0">
                  <c:v>Total ROI in 5 years</c:v>
                </c:pt>
              </c:strCache>
            </c:strRef>
          </c:tx>
          <c:spPr>
            <a:ln w="57150" cap="rnd">
              <a:solidFill>
                <a:schemeClr val="bg1"/>
              </a:solidFill>
              <a:prstDash val="sysDash"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'WMS ROI Tool'!$G$3:$K$3</c:f>
              <c:strCache>
                <c:ptCount val="5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</c:strCache>
            </c:strRef>
          </c:cat>
          <c:val>
            <c:numRef>
              <c:f>'WMS ROI Tool'!$G$10:$K$10</c:f>
              <c:numCache>
                <c:formatCode>"$"#,##0_);[Red]\("$"#,##0\)</c:formatCode>
                <c:ptCount val="5"/>
                <c:pt idx="0">
                  <c:v>-352099.24853250006</c:v>
                </c:pt>
                <c:pt idx="1">
                  <c:v>-193508.33999464414</c:v>
                </c:pt>
                <c:pt idx="2">
                  <c:v>185779.33977864968</c:v>
                </c:pt>
                <c:pt idx="3">
                  <c:v>742439.05700290238</c:v>
                </c:pt>
                <c:pt idx="4">
                  <c:v>1381369.4505237739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12-4CCE-8548-C7626F529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4741567"/>
        <c:axId val="783087055"/>
      </c:lineChart>
      <c:catAx>
        <c:axId val="754741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Graphie" panose="020B0603020204020204" pitchFamily="34" charset="0"/>
                <a:ea typeface="+mn-ea"/>
                <a:cs typeface="+mn-cs"/>
              </a:defRPr>
            </a:pPr>
            <a:endParaRPr lang="en-US"/>
          </a:p>
        </c:txPr>
        <c:crossAx val="783087055"/>
        <c:crosses val="autoZero"/>
        <c:auto val="1"/>
        <c:lblAlgn val="ctr"/>
        <c:lblOffset val="100"/>
        <c:noMultiLvlLbl val="0"/>
      </c:catAx>
      <c:valAx>
        <c:axId val="783087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7415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lt1">
                  <a:lumMod val="85000"/>
                </a:schemeClr>
              </a:solidFill>
              <a:latin typeface="Graphie" panose="020B0603020204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Graphie" panose="020B0603020204020204" pitchFamily="34" charset="0"/>
                <a:ea typeface="+mn-ea"/>
                <a:cs typeface="+mn-cs"/>
              </a:defRPr>
            </a:pPr>
            <a:r>
              <a:rPr lang="en-US">
                <a:latin typeface="Graphie" panose="020B0603020204020204" pitchFamily="34" charset="0"/>
              </a:rPr>
              <a:t>Benefit Source per year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Graphie" panose="020B0603020204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'WMS ROI Tool'!$D$44:$E$44</c:f>
              <c:strCache>
                <c:ptCount val="2"/>
                <c:pt idx="0">
                  <c:v>Inbound annual errors savings:</c:v>
                </c:pt>
              </c:strCache>
            </c:strRef>
          </c:tx>
          <c:spPr>
            <a:ln w="34925" cap="rnd">
              <a:solidFill>
                <a:schemeClr val="accent5">
                  <a:lumMod val="20000"/>
                  <a:lumOff val="8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'WMS ROI Tool'!$G$3:$K$3</c:f>
              <c:strCache>
                <c:ptCount val="5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</c:strCache>
            </c:strRef>
          </c:cat>
          <c:val>
            <c:numRef>
              <c:f>'WMS ROI Tool'!$G$44:$K$44</c:f>
              <c:numCache>
                <c:formatCode>"$"#,##0</c:formatCode>
                <c:ptCount val="5"/>
                <c:pt idx="0">
                  <c:v>6519.9000000000542</c:v>
                </c:pt>
                <c:pt idx="1">
                  <c:v>14169.698670000012</c:v>
                </c:pt>
                <c:pt idx="2">
                  <c:v>23096.254589633216</c:v>
                </c:pt>
                <c:pt idx="3">
                  <c:v>33463.393399766661</c:v>
                </c:pt>
                <c:pt idx="4">
                  <c:v>36362.99643785644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F4-4444-AD61-A9393F291F63}"/>
            </c:ext>
          </c:extLst>
        </c:ser>
        <c:ser>
          <c:idx val="1"/>
          <c:order val="1"/>
          <c:tx>
            <c:strRef>
              <c:f>'WMS ROI Tool'!$D$47:$E$47</c:f>
              <c:strCache>
                <c:ptCount val="2"/>
                <c:pt idx="0">
                  <c:v>Inbound productivity savings:</c:v>
                </c:pt>
              </c:strCache>
            </c:strRef>
          </c:tx>
          <c:spPr>
            <a:ln w="34925" cap="rnd">
              <a:solidFill>
                <a:srgbClr val="00B0F0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'WMS ROI Tool'!$G$3:$K$3</c:f>
              <c:strCache>
                <c:ptCount val="5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</c:strCache>
            </c:strRef>
          </c:cat>
          <c:val>
            <c:numRef>
              <c:f>'WMS ROI Tool'!$G$47:$K$47</c:f>
              <c:numCache>
                <c:formatCode>"$"#,##0</c:formatCode>
                <c:ptCount val="5"/>
                <c:pt idx="0">
                  <c:v>10242.9586</c:v>
                </c:pt>
                <c:pt idx="1">
                  <c:v>20848.297567999998</c:v>
                </c:pt>
                <c:pt idx="2">
                  <c:v>32470.382805000005</c:v>
                </c:pt>
                <c:pt idx="3">
                  <c:v>44771.029688408802</c:v>
                </c:pt>
                <c:pt idx="4">
                  <c:v>46297.882334356131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F4-4444-AD61-A9393F291F63}"/>
            </c:ext>
          </c:extLst>
        </c:ser>
        <c:ser>
          <c:idx val="2"/>
          <c:order val="2"/>
          <c:tx>
            <c:strRef>
              <c:f>'WMS ROI Tool'!$D$52:$E$52</c:f>
              <c:strCache>
                <c:ptCount val="2"/>
                <c:pt idx="0">
                  <c:v>Inbound training savings:</c:v>
                </c:pt>
              </c:strCache>
            </c:strRef>
          </c:tx>
          <c:spPr>
            <a:ln w="34925" cap="rnd">
              <a:solidFill>
                <a:schemeClr val="tx2">
                  <a:lumMod val="75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'WMS ROI Tool'!$G$3:$K$3</c:f>
              <c:strCache>
                <c:ptCount val="5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</c:strCache>
            </c:strRef>
          </c:cat>
          <c:val>
            <c:numRef>
              <c:f>'WMS ROI Tool'!$G$52:$K$52</c:f>
              <c:numCache>
                <c:formatCode>"$"#,##0</c:formatCode>
                <c:ptCount val="5"/>
                <c:pt idx="0">
                  <c:v>13058.752</c:v>
                </c:pt>
                <c:pt idx="1">
                  <c:v>13450.51456</c:v>
                </c:pt>
                <c:pt idx="2">
                  <c:v>13854.0299968</c:v>
                </c:pt>
                <c:pt idx="3">
                  <c:v>14269.650896703999</c:v>
                </c:pt>
                <c:pt idx="4">
                  <c:v>14697.740423605119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F4-4444-AD61-A9393F291F63}"/>
            </c:ext>
          </c:extLst>
        </c:ser>
        <c:ser>
          <c:idx val="3"/>
          <c:order val="3"/>
          <c:tx>
            <c:strRef>
              <c:f>'WMS ROI Tool'!$D$80:$E$80</c:f>
              <c:strCache>
                <c:ptCount val="2"/>
                <c:pt idx="0">
                  <c:v>Outbound annual errors savings:</c:v>
                </c:pt>
              </c:strCache>
            </c:strRef>
          </c:tx>
          <c:spPr>
            <a:ln w="34925" cap="rnd">
              <a:solidFill>
                <a:srgbClr val="FFD5D5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'WMS ROI Tool'!$G$3:$K$3</c:f>
              <c:strCache>
                <c:ptCount val="5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</c:strCache>
            </c:strRef>
          </c:cat>
          <c:val>
            <c:numRef>
              <c:f>'WMS ROI Tool'!$G$80:$K$80</c:f>
              <c:numCache>
                <c:formatCode>"$"#,##0</c:formatCode>
                <c:ptCount val="5"/>
                <c:pt idx="0">
                  <c:v>18337.218749999971</c:v>
                </c:pt>
                <c:pt idx="1">
                  <c:v>39852.277509374937</c:v>
                </c:pt>
                <c:pt idx="2">
                  <c:v>64958.216033343633</c:v>
                </c:pt>
                <c:pt idx="3">
                  <c:v>94115.793936843722</c:v>
                </c:pt>
                <c:pt idx="4">
                  <c:v>102270.92748147123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F4-4444-AD61-A9393F291F63}"/>
            </c:ext>
          </c:extLst>
        </c:ser>
        <c:ser>
          <c:idx val="4"/>
          <c:order val="4"/>
          <c:tx>
            <c:strRef>
              <c:f>'WMS ROI Tool'!$D$83:$E$83</c:f>
              <c:strCache>
                <c:ptCount val="2"/>
                <c:pt idx="0">
                  <c:v>Outbound productivity savings:</c:v>
                </c:pt>
              </c:strCache>
            </c:strRef>
          </c:tx>
          <c:spPr>
            <a:ln w="34925" cap="rnd">
              <a:solidFill>
                <a:srgbClr val="FF6969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'WMS ROI Tool'!$G$3:$K$3</c:f>
              <c:strCache>
                <c:ptCount val="5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</c:strCache>
            </c:strRef>
          </c:cat>
          <c:val>
            <c:numRef>
              <c:f>'WMS ROI Tool'!$G$83:$K$83</c:f>
              <c:numCache>
                <c:formatCode>"$"#,##0</c:formatCode>
                <c:ptCount val="5"/>
                <c:pt idx="0">
                  <c:v>51214.793000000005</c:v>
                </c:pt>
                <c:pt idx="1">
                  <c:v>104241.48784</c:v>
                </c:pt>
                <c:pt idx="2">
                  <c:v>162351.91402500001</c:v>
                </c:pt>
                <c:pt idx="3">
                  <c:v>223855.14844204398</c:v>
                </c:pt>
                <c:pt idx="4">
                  <c:v>231489.41167178063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EF4-4444-AD61-A9393F291F63}"/>
            </c:ext>
          </c:extLst>
        </c:ser>
        <c:ser>
          <c:idx val="5"/>
          <c:order val="5"/>
          <c:tx>
            <c:strRef>
              <c:f>'WMS ROI Tool'!$D$88:$E$88</c:f>
              <c:strCache>
                <c:ptCount val="2"/>
                <c:pt idx="0">
                  <c:v>Outbound training savings:</c:v>
                </c:pt>
              </c:strCache>
            </c:strRef>
          </c:tx>
          <c:spPr>
            <a:ln w="34925" cap="rnd">
              <a:solidFill>
                <a:srgbClr val="FF0000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'WMS ROI Tool'!$G$3:$K$3</c:f>
              <c:strCache>
                <c:ptCount val="5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</c:strCache>
            </c:strRef>
          </c:cat>
          <c:val>
            <c:numRef>
              <c:f>'WMS ROI Tool'!$G$88:$K$88</c:f>
              <c:numCache>
                <c:formatCode>"$"#,##0</c:formatCode>
                <c:ptCount val="5"/>
                <c:pt idx="0">
                  <c:v>65293.759999999995</c:v>
                </c:pt>
                <c:pt idx="1">
                  <c:v>67252.572799999994</c:v>
                </c:pt>
                <c:pt idx="2">
                  <c:v>69270.149984000003</c:v>
                </c:pt>
                <c:pt idx="3">
                  <c:v>71348.254483519995</c:v>
                </c:pt>
                <c:pt idx="4">
                  <c:v>73488.702118025598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F4-4444-AD61-A9393F291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572479"/>
        <c:axId val="946234927"/>
      </c:lineChart>
      <c:catAx>
        <c:axId val="9535724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Graphie" panose="020B0603020204020204" pitchFamily="34" charset="0"/>
                <a:ea typeface="+mn-ea"/>
                <a:cs typeface="+mn-cs"/>
              </a:defRPr>
            </a:pPr>
            <a:endParaRPr lang="en-US"/>
          </a:p>
        </c:txPr>
        <c:crossAx val="946234927"/>
        <c:crosses val="autoZero"/>
        <c:auto val="1"/>
        <c:lblAlgn val="ctr"/>
        <c:lblOffset val="100"/>
        <c:noMultiLvlLbl val="0"/>
      </c:catAx>
      <c:valAx>
        <c:axId val="9462349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5724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FCD93A-5C84-E6B5-3253-7CE21FF45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18385" cy="36107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42560E-29FB-E3A5-A9E3-8B7C39AEF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383215" cy="36634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7629</xdr:colOff>
      <xdr:row>0</xdr:row>
      <xdr:rowOff>52399</xdr:rowOff>
    </xdr:from>
    <xdr:to>
      <xdr:col>4</xdr:col>
      <xdr:colOff>1517342</xdr:colOff>
      <xdr:row>2</xdr:row>
      <xdr:rowOff>255698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B6FAB66-238E-65DD-4111-FF545A3BF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417" y="52399"/>
          <a:ext cx="3474720" cy="7642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16384</xdr:col>
      <xdr:colOff>9490</xdr:colOff>
      <xdr:row>0</xdr:row>
      <xdr:rowOff>2752782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6479D5A-7EEB-4084-B316-FCD1330B8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0</xdr:col>
      <xdr:colOff>1</xdr:colOff>
      <xdr:row>1</xdr:row>
      <xdr:rowOff>34305</xdr:rowOff>
    </xdr:from>
    <xdr:to>
      <xdr:col>16384</xdr:col>
      <xdr:colOff>9494</xdr:colOff>
      <xdr:row>1</xdr:row>
      <xdr:rowOff>2779394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E6E96D1-8946-4A0B-ABBB-EB0497601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 editAs="absolute">
    <xdr:from>
      <xdr:col>0</xdr:col>
      <xdr:colOff>0</xdr:colOff>
      <xdr:row>2</xdr:row>
      <xdr:rowOff>41243</xdr:rowOff>
    </xdr:from>
    <xdr:to>
      <xdr:col>1</xdr:col>
      <xdr:colOff>0</xdr:colOff>
      <xdr:row>3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26C545E-5A50-4EE0-844D-BB9512FA7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17585</xdr:colOff>
      <xdr:row>0</xdr:row>
      <xdr:rowOff>15971</xdr:rowOff>
    </xdr:from>
    <xdr:ext cx="7924800" cy="4890135"/>
    <xdr:pic>
      <xdr:nvPicPr>
        <xdr:cNvPr id="2" name="Picture 1">
          <a:extLst>
            <a:ext uri="{FF2B5EF4-FFF2-40B4-BE49-F238E27FC236}">
              <a16:creationId xmlns:a16="http://schemas.microsoft.com/office/drawing/2014/main" id="{1D34ECBF-0798-41CA-911A-E9D9A245F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85" y="15971"/>
          <a:ext cx="7924800" cy="48901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33EC3-FD89-49C2-80FE-CE75DE6A1800}">
  <dimension ref="A1"/>
  <sheetViews>
    <sheetView tabSelected="1" zoomScale="130" zoomScaleNormal="130" workbookViewId="0"/>
  </sheetViews>
  <sheetFormatPr defaultColWidth="0" defaultRowHeight="14.4" zeroHeight="1" x14ac:dyDescent="0.3"/>
  <cols>
    <col min="1" max="1" width="84.19921875" style="2" customWidth="1"/>
    <col min="2" max="16384" width="8" style="2" hidden="1"/>
  </cols>
  <sheetData>
    <row r="1" ht="284.39999999999998" customHeight="1" x14ac:dyDescent="0.3"/>
  </sheetData>
  <sheetProtection algorithmName="SHA-512" hashValue="le5qHktNdDF1GfPvHVmLNojSDSRxra6cO7pFbURZN4Ny/X0GNOrWoKP3b6BIbzBDZgnvbkhFWMw3GzQEgH7eFg==" saltValue="qo1HqHRsCt1RERxkWLuOpg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4A955-2209-42F1-8072-087E030C3046}">
  <dimension ref="A1"/>
  <sheetViews>
    <sheetView zoomScale="130" zoomScaleNormal="130" workbookViewId="0"/>
  </sheetViews>
  <sheetFormatPr defaultColWidth="0" defaultRowHeight="14.4" zeroHeight="1" x14ac:dyDescent="0.3"/>
  <cols>
    <col min="1" max="1" width="83.796875" style="2" customWidth="1"/>
    <col min="2" max="16384" width="8" style="2" hidden="1"/>
  </cols>
  <sheetData>
    <row r="1" ht="288.60000000000002" customHeight="1" x14ac:dyDescent="0.3"/>
  </sheetData>
  <sheetProtection algorithmName="SHA-512" hashValue="bBVgyrwKEcdF5Ol2EGCTwAUGn7DXTBm6ERpKpgf1NjmRkjX6kO5Z7OavxhmeOyuYD6JaOuFydMar+i/wQeN03Q==" saltValue="WipXHBVZ8c+9fXROOlW09g==" spinCount="100000"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B914F-27D5-4BBD-AA48-22BACBFC348F}">
  <sheetPr>
    <outlinePr summaryBelow="0" summaryRight="0"/>
    <pageSetUpPr fitToPage="1"/>
  </sheetPr>
  <dimension ref="A1:U100"/>
  <sheetViews>
    <sheetView zoomScale="85" zoomScaleNormal="85" zoomScalePageLayoutView="200" workbookViewId="0">
      <selection activeCell="F11" sqref="F11"/>
    </sheetView>
  </sheetViews>
  <sheetFormatPr defaultColWidth="0" defaultRowHeight="15.6" zeroHeight="1" outlineLevelRow="1" x14ac:dyDescent="0.3"/>
  <cols>
    <col min="1" max="1" width="0.8984375" style="14" customWidth="1"/>
    <col min="2" max="2" width="3.5" style="14" customWidth="1"/>
    <col min="3" max="3" width="12.09765625" style="14" customWidth="1"/>
    <col min="4" max="4" width="13.69921875" style="14" customWidth="1"/>
    <col min="5" max="5" width="21.8984375" style="14" customWidth="1"/>
    <col min="6" max="11" width="17.69921875" style="14" customWidth="1"/>
    <col min="12" max="12" width="26" style="142" customWidth="1"/>
    <col min="13" max="13" width="0.8984375" style="14" customWidth="1"/>
    <col min="14" max="20" width="8.69921875" style="14" hidden="1" customWidth="1"/>
    <col min="21" max="21" width="10.69921875" style="14" hidden="1" customWidth="1"/>
    <col min="22" max="16384" width="11" style="14" hidden="1"/>
  </cols>
  <sheetData>
    <row r="1" spans="1:21" ht="29.4" thickBot="1" x14ac:dyDescent="0.35">
      <c r="A1" s="8"/>
      <c r="B1" s="8"/>
      <c r="C1" s="8"/>
      <c r="D1" s="8"/>
      <c r="E1" s="9"/>
      <c r="F1" s="9"/>
      <c r="G1" s="191" t="s">
        <v>117</v>
      </c>
      <c r="H1" s="192"/>
      <c r="I1" s="192"/>
      <c r="J1" s="193"/>
      <c r="K1" s="10" t="s">
        <v>0</v>
      </c>
      <c r="L1" s="11">
        <v>45636</v>
      </c>
      <c r="M1" s="12"/>
      <c r="N1" s="13"/>
      <c r="O1" s="13"/>
      <c r="P1" s="13"/>
      <c r="Q1" s="13"/>
      <c r="R1" s="13"/>
      <c r="S1" s="13"/>
      <c r="T1" s="13"/>
      <c r="U1" s="13"/>
    </row>
    <row r="2" spans="1:21" ht="15" customHeight="1" thickBot="1" x14ac:dyDescent="0.35">
      <c r="A2" s="8"/>
      <c r="B2" s="8"/>
      <c r="C2" s="8"/>
      <c r="D2" s="8"/>
      <c r="E2" s="15"/>
      <c r="F2" s="16" t="s">
        <v>121</v>
      </c>
      <c r="G2" s="15"/>
      <c r="H2" s="15"/>
      <c r="I2" s="15"/>
      <c r="J2" s="15"/>
      <c r="K2" s="17" t="s">
        <v>1</v>
      </c>
      <c r="L2" s="18" t="s">
        <v>116</v>
      </c>
      <c r="M2" s="12"/>
      <c r="N2" s="13"/>
      <c r="O2" s="13"/>
      <c r="P2" s="13"/>
      <c r="Q2" s="13"/>
      <c r="R2" s="13"/>
      <c r="S2" s="13"/>
      <c r="T2" s="13"/>
      <c r="U2" s="13"/>
    </row>
    <row r="3" spans="1:21" ht="24" thickBot="1" x14ac:dyDescent="0.35">
      <c r="A3" s="8"/>
      <c r="B3" s="8"/>
      <c r="C3" s="8"/>
      <c r="D3" s="19"/>
      <c r="E3" s="19"/>
      <c r="F3" s="20" t="s">
        <v>2</v>
      </c>
      <c r="G3" s="20" t="s">
        <v>3</v>
      </c>
      <c r="H3" s="21" t="s">
        <v>4</v>
      </c>
      <c r="I3" s="21" t="s">
        <v>5</v>
      </c>
      <c r="J3" s="21" t="s">
        <v>6</v>
      </c>
      <c r="K3" s="22" t="s">
        <v>7</v>
      </c>
      <c r="L3" s="22" t="s">
        <v>8</v>
      </c>
      <c r="M3" s="12"/>
      <c r="N3" s="13"/>
      <c r="O3" s="13"/>
      <c r="P3" s="13"/>
      <c r="Q3" s="13"/>
      <c r="R3" s="13"/>
      <c r="S3" s="13"/>
      <c r="T3" s="13"/>
      <c r="U3" s="13"/>
    </row>
    <row r="4" spans="1:21" ht="24.6" thickBot="1" x14ac:dyDescent="0.35">
      <c r="A4" s="8"/>
      <c r="B4" s="8"/>
      <c r="C4" s="167" t="s">
        <v>9</v>
      </c>
      <c r="D4" s="177" t="s">
        <v>10</v>
      </c>
      <c r="E4" s="178"/>
      <c r="F4" s="23">
        <f>SUM(G4:K4)</f>
        <v>694575</v>
      </c>
      <c r="G4" s="24">
        <v>500000</v>
      </c>
      <c r="H4" s="25">
        <v>100000</v>
      </c>
      <c r="I4" s="25">
        <v>30000</v>
      </c>
      <c r="J4" s="25">
        <v>31500</v>
      </c>
      <c r="K4" s="26">
        <v>33075</v>
      </c>
      <c r="L4" s="27" t="s">
        <v>11</v>
      </c>
      <c r="M4" s="8"/>
      <c r="N4" s="13"/>
      <c r="O4" s="13"/>
      <c r="P4" s="13"/>
      <c r="Q4" s="13"/>
      <c r="R4" s="13"/>
      <c r="S4" s="13"/>
      <c r="T4" s="13"/>
      <c r="U4" s="13"/>
    </row>
    <row r="5" spans="1:21" ht="16.2" thickBot="1" x14ac:dyDescent="0.35">
      <c r="A5" s="8"/>
      <c r="B5" s="8"/>
      <c r="C5" s="168"/>
      <c r="D5" s="28"/>
      <c r="E5" s="29" t="s">
        <v>12</v>
      </c>
      <c r="F5" s="30">
        <f>SUM(G4:K4)</f>
        <v>694575</v>
      </c>
      <c r="G5" s="31">
        <f>+G4</f>
        <v>500000</v>
      </c>
      <c r="H5" s="31">
        <f>+H4+G5</f>
        <v>600000</v>
      </c>
      <c r="I5" s="31">
        <f t="shared" ref="I5" si="0">+I4+H5</f>
        <v>630000</v>
      </c>
      <c r="J5" s="31">
        <f t="shared" ref="J5" si="1">+J4+I5</f>
        <v>661500</v>
      </c>
      <c r="K5" s="32">
        <f t="shared" ref="K5" si="2">+K4+J5</f>
        <v>694575</v>
      </c>
      <c r="L5" s="33"/>
      <c r="M5" s="34"/>
      <c r="N5" s="13"/>
      <c r="O5" s="13"/>
      <c r="P5" s="13"/>
      <c r="Q5" s="13"/>
      <c r="R5" s="13"/>
      <c r="S5" s="13"/>
      <c r="T5" s="13"/>
      <c r="U5" s="13"/>
    </row>
    <row r="6" spans="1:21" x14ac:dyDescent="0.3">
      <c r="A6" s="8"/>
      <c r="B6" s="8"/>
      <c r="C6" s="168"/>
      <c r="D6" s="28"/>
      <c r="E6" s="35" t="s">
        <v>122</v>
      </c>
      <c r="F6" s="36">
        <f>SUM(G6:K6)</f>
        <v>337573.48197013041</v>
      </c>
      <c r="G6" s="37">
        <f>+G53</f>
        <v>29821.610600000055</v>
      </c>
      <c r="H6" s="38">
        <f t="shared" ref="H6:K6" si="3">+H53</f>
        <v>48468.510798000003</v>
      </c>
      <c r="I6" s="38">
        <f t="shared" si="3"/>
        <v>69420.66739143322</v>
      </c>
      <c r="J6" s="38">
        <f t="shared" si="3"/>
        <v>92504.073984879462</v>
      </c>
      <c r="K6" s="39">
        <f t="shared" si="3"/>
        <v>97358.619195817693</v>
      </c>
      <c r="L6" s="33"/>
      <c r="M6" s="34"/>
      <c r="N6" s="13"/>
      <c r="O6" s="13"/>
      <c r="P6" s="13"/>
      <c r="Q6" s="13"/>
      <c r="R6" s="13"/>
      <c r="S6" s="13"/>
      <c r="T6" s="13"/>
      <c r="U6" s="13"/>
    </row>
    <row r="7" spans="1:21" ht="16.2" thickBot="1" x14ac:dyDescent="0.35">
      <c r="A7" s="8"/>
      <c r="B7" s="8"/>
      <c r="C7" s="168"/>
      <c r="D7" s="28"/>
      <c r="E7" s="35" t="s">
        <v>123</v>
      </c>
      <c r="F7" s="40">
        <f t="shared" ref="F7:F8" si="4">SUM(G7:K7)</f>
        <v>1439340.6280754036</v>
      </c>
      <c r="G7" s="41">
        <f>G89</f>
        <v>134845.77174999996</v>
      </c>
      <c r="H7" s="42">
        <f t="shared" ref="H7:K7" si="5">H89</f>
        <v>211346.33814937493</v>
      </c>
      <c r="I7" s="42">
        <f t="shared" si="5"/>
        <v>296580.28004234366</v>
      </c>
      <c r="J7" s="42">
        <f t="shared" si="5"/>
        <v>389319.19686240767</v>
      </c>
      <c r="K7" s="43">
        <f t="shared" si="5"/>
        <v>407249.04127127747</v>
      </c>
      <c r="L7" s="33"/>
      <c r="M7" s="34"/>
      <c r="N7" s="13"/>
      <c r="O7" s="13"/>
      <c r="P7" s="13"/>
      <c r="Q7" s="13"/>
      <c r="R7" s="13"/>
      <c r="S7" s="13"/>
      <c r="T7" s="13"/>
      <c r="U7" s="13"/>
    </row>
    <row r="8" spans="1:21" s="49" customFormat="1" ht="21.6" thickBot="1" x14ac:dyDescent="0.45">
      <c r="A8" s="8"/>
      <c r="B8" s="44"/>
      <c r="C8" s="168"/>
      <c r="D8" s="196" t="s">
        <v>13</v>
      </c>
      <c r="E8" s="197"/>
      <c r="F8" s="45">
        <f t="shared" si="4"/>
        <v>1776914.1100455341</v>
      </c>
      <c r="G8" s="46">
        <f>+G7+G6</f>
        <v>164667.38235</v>
      </c>
      <c r="H8" s="47">
        <f t="shared" ref="H8:K8" si="6">+H7+H6</f>
        <v>259814.84894737494</v>
      </c>
      <c r="I8" s="47">
        <f t="shared" si="6"/>
        <v>366000.94743377686</v>
      </c>
      <c r="J8" s="47">
        <f t="shared" si="6"/>
        <v>481823.27084728715</v>
      </c>
      <c r="K8" s="48">
        <f t="shared" si="6"/>
        <v>504607.66046709515</v>
      </c>
      <c r="L8" s="33"/>
      <c r="M8" s="34"/>
      <c r="N8" s="13"/>
      <c r="O8" s="13"/>
      <c r="P8" s="13"/>
      <c r="Q8" s="13"/>
      <c r="R8" s="13"/>
      <c r="S8" s="13"/>
      <c r="T8" s="13"/>
      <c r="U8" s="13"/>
    </row>
    <row r="9" spans="1:21" s="49" customFormat="1" ht="21.6" thickBot="1" x14ac:dyDescent="0.45">
      <c r="A9" s="8"/>
      <c r="B9" s="44"/>
      <c r="C9" s="168"/>
      <c r="D9" s="50"/>
      <c r="E9" s="51" t="s">
        <v>14</v>
      </c>
      <c r="F9" s="52">
        <f>SUM(G8:K8)</f>
        <v>1776914.1100455341</v>
      </c>
      <c r="G9" s="53">
        <f>+G8</f>
        <v>164667.38235</v>
      </c>
      <c r="H9" s="53">
        <f>+H8+G9</f>
        <v>424482.23129737494</v>
      </c>
      <c r="I9" s="53">
        <f>+I8+H9</f>
        <v>790483.17873115186</v>
      </c>
      <c r="J9" s="53">
        <f>+J8+I9</f>
        <v>1272306.4495784389</v>
      </c>
      <c r="K9" s="54">
        <f>+K8+J9</f>
        <v>1776914.1100455341</v>
      </c>
      <c r="L9" s="55"/>
      <c r="M9" s="56"/>
      <c r="N9" s="13"/>
      <c r="O9" s="13"/>
      <c r="P9" s="13"/>
      <c r="Q9" s="13"/>
      <c r="R9" s="13"/>
      <c r="S9" s="13"/>
      <c r="T9" s="13"/>
      <c r="U9" s="13"/>
    </row>
    <row r="10" spans="1:21" s="49" customFormat="1" ht="21" x14ac:dyDescent="0.4">
      <c r="A10" s="8"/>
      <c r="B10" s="44"/>
      <c r="C10" s="168"/>
      <c r="D10" s="57"/>
      <c r="E10" s="58" t="s">
        <v>15</v>
      </c>
      <c r="F10" s="59">
        <f>SUM(G10:K10)</f>
        <v>1763980.2587781819</v>
      </c>
      <c r="G10" s="60">
        <f>FV(G16,G12,0,G5-G9)</f>
        <v>-352099.24853250006</v>
      </c>
      <c r="H10" s="60">
        <f>FV(H16,H12,0,H5-H9)</f>
        <v>-193508.33999464414</v>
      </c>
      <c r="I10" s="60">
        <f>FV(I16,I12,0,I5-I9)</f>
        <v>185779.33977864968</v>
      </c>
      <c r="J10" s="60">
        <f>FV(J16,J12,0,J5-J9)</f>
        <v>742439.05700290238</v>
      </c>
      <c r="K10" s="61">
        <f>FV(K16,K12,0,K5-K9)</f>
        <v>1381369.4505237739</v>
      </c>
      <c r="L10" s="55"/>
      <c r="M10" s="56"/>
      <c r="N10" s="13"/>
      <c r="O10" s="13"/>
      <c r="P10" s="13"/>
      <c r="Q10" s="13"/>
      <c r="R10" s="13"/>
      <c r="S10" s="13"/>
      <c r="T10" s="13"/>
      <c r="U10" s="13"/>
    </row>
    <row r="11" spans="1:21" ht="18.600000000000001" thickBot="1" x14ac:dyDescent="0.4">
      <c r="A11" s="8"/>
      <c r="B11" s="8"/>
      <c r="C11" s="169"/>
      <c r="D11" s="198" t="s">
        <v>16</v>
      </c>
      <c r="E11" s="199"/>
      <c r="F11" s="62" t="str">
        <f>CONCATENATE(TEXT(IF(G11&gt;0,G11,IF(H11&gt;0,H11+12,IF(I11&gt;0,I11+24,IF(J11&gt;0,J11+36,K11+48)))),"#")," Months")</f>
        <v>34 Months</v>
      </c>
      <c r="G11" s="63">
        <f>IF(G9-G5&lt;0,0,G5/G9*12)</f>
        <v>0</v>
      </c>
      <c r="H11" s="63">
        <f>IF(SUM($G$11:G11)&gt;0,0,IF(H9-H5&lt;0,0,H5/H9*12))</f>
        <v>0</v>
      </c>
      <c r="I11" s="63">
        <f>IF(SUM($G$11:H11)&gt;0,0,IF(I9-I5&lt;0,0,I5/I9*12))</f>
        <v>9.5637708725629977</v>
      </c>
      <c r="J11" s="63">
        <f>IF(SUM($G$11:I11)&gt;0,0,IF(J9-J5&lt;0,0,J5/J9*12))</f>
        <v>0</v>
      </c>
      <c r="K11" s="64">
        <f>IF(SUM($G$11:J11)&gt;0,0,IF(K9-K5&lt;0,0,K5/K9*12))</f>
        <v>0</v>
      </c>
      <c r="L11" s="65"/>
      <c r="M11" s="34"/>
      <c r="N11" s="13"/>
      <c r="O11" s="13"/>
      <c r="P11" s="13"/>
      <c r="Q11" s="13"/>
      <c r="R11" s="13"/>
      <c r="S11" s="13"/>
      <c r="T11" s="13"/>
      <c r="U11" s="13"/>
    </row>
    <row r="12" spans="1:21" ht="16.2" thickBot="1" x14ac:dyDescent="0.35">
      <c r="A12" s="8"/>
      <c r="B12" s="8"/>
      <c r="C12" s="8"/>
      <c r="D12" s="66"/>
      <c r="E12" s="66"/>
      <c r="F12" s="66"/>
      <c r="G12" s="67">
        <v>1</v>
      </c>
      <c r="H12" s="67">
        <v>2</v>
      </c>
      <c r="I12" s="67">
        <v>3</v>
      </c>
      <c r="J12" s="67">
        <v>4</v>
      </c>
      <c r="K12" s="67">
        <v>5</v>
      </c>
      <c r="L12" s="68"/>
      <c r="M12" s="68"/>
      <c r="N12" s="13"/>
      <c r="O12" s="13"/>
      <c r="P12" s="13"/>
      <c r="Q12" s="13"/>
      <c r="R12" s="13"/>
      <c r="S12" s="13"/>
      <c r="T12" s="13"/>
      <c r="U12" s="13"/>
    </row>
    <row r="13" spans="1:21" ht="16.2" thickBot="1" x14ac:dyDescent="0.35">
      <c r="A13" s="8"/>
      <c r="B13" s="8"/>
      <c r="C13" s="8"/>
      <c r="D13" s="69" t="s">
        <v>17</v>
      </c>
      <c r="E13" s="66"/>
      <c r="F13" s="70"/>
      <c r="G13" s="20" t="s">
        <v>3</v>
      </c>
      <c r="H13" s="21" t="s">
        <v>4</v>
      </c>
      <c r="I13" s="21" t="s">
        <v>5</v>
      </c>
      <c r="J13" s="21" t="s">
        <v>6</v>
      </c>
      <c r="K13" s="22" t="s">
        <v>7</v>
      </c>
      <c r="L13" s="22" t="s">
        <v>8</v>
      </c>
      <c r="M13" s="8"/>
      <c r="N13" s="13"/>
      <c r="O13" s="13"/>
      <c r="P13" s="13"/>
      <c r="Q13" s="13"/>
      <c r="R13" s="13"/>
      <c r="S13" s="13"/>
      <c r="T13" s="13"/>
      <c r="U13" s="13"/>
    </row>
    <row r="14" spans="1:21" ht="16.2" thickBot="1" x14ac:dyDescent="0.35">
      <c r="A14" s="8"/>
      <c r="B14" s="8"/>
      <c r="C14" s="167" t="s">
        <v>18</v>
      </c>
      <c r="D14" s="194" t="s">
        <v>19</v>
      </c>
      <c r="E14" s="195"/>
      <c r="F14" s="71">
        <v>1000000</v>
      </c>
      <c r="G14" s="72">
        <f>+F14*(1+G15)</f>
        <v>1050000</v>
      </c>
      <c r="H14" s="72">
        <f>+G14*(1+H15)</f>
        <v>1102500</v>
      </c>
      <c r="I14" s="72">
        <f>+H14*(1+I15)</f>
        <v>1157625</v>
      </c>
      <c r="J14" s="72">
        <f>+I14*(1+J15)</f>
        <v>1215506.25</v>
      </c>
      <c r="K14" s="72">
        <f>+J14*(1+K15)</f>
        <v>1276281.5625</v>
      </c>
      <c r="L14" s="73" t="s">
        <v>20</v>
      </c>
      <c r="M14" s="8"/>
      <c r="N14" s="13"/>
      <c r="O14" s="13"/>
      <c r="P14" s="13"/>
      <c r="Q14" s="13"/>
      <c r="R14" s="13"/>
      <c r="S14" s="13"/>
      <c r="T14" s="13"/>
      <c r="U14" s="13"/>
    </row>
    <row r="15" spans="1:21" ht="16.2" thickBot="1" x14ac:dyDescent="0.35">
      <c r="A15" s="8"/>
      <c r="B15" s="8"/>
      <c r="C15" s="168"/>
      <c r="D15" s="74" t="s">
        <v>21</v>
      </c>
      <c r="E15" s="75"/>
      <c r="F15" s="76"/>
      <c r="G15" s="77">
        <v>0.05</v>
      </c>
      <c r="H15" s="77">
        <v>0.05</v>
      </c>
      <c r="I15" s="77">
        <v>0.05</v>
      </c>
      <c r="J15" s="77">
        <v>0.05</v>
      </c>
      <c r="K15" s="77">
        <v>0.05</v>
      </c>
      <c r="L15" s="78"/>
      <c r="M15" s="8"/>
      <c r="N15" s="13"/>
      <c r="O15" s="13"/>
      <c r="P15" s="13"/>
      <c r="Q15" s="13"/>
      <c r="R15" s="13"/>
      <c r="S15" s="13"/>
      <c r="T15" s="13"/>
      <c r="U15" s="13"/>
    </row>
    <row r="16" spans="1:21" ht="16.2" customHeight="1" outlineLevel="1" thickBot="1" x14ac:dyDescent="0.35">
      <c r="A16" s="8"/>
      <c r="B16" s="8"/>
      <c r="C16" s="168"/>
      <c r="D16" s="170" t="s">
        <v>22</v>
      </c>
      <c r="E16" s="171"/>
      <c r="F16" s="77">
        <v>0.05</v>
      </c>
      <c r="G16" s="79">
        <f>+F16</f>
        <v>0.05</v>
      </c>
      <c r="H16" s="79">
        <f t="shared" ref="H16:K17" si="7">+G16</f>
        <v>0.05</v>
      </c>
      <c r="I16" s="79">
        <f t="shared" si="7"/>
        <v>0.05</v>
      </c>
      <c r="J16" s="79">
        <f t="shared" si="7"/>
        <v>0.05</v>
      </c>
      <c r="K16" s="79">
        <f t="shared" si="7"/>
        <v>0.05</v>
      </c>
      <c r="L16" s="80"/>
      <c r="M16" s="8"/>
      <c r="N16" s="13"/>
      <c r="O16" s="13"/>
      <c r="P16" s="13"/>
      <c r="Q16" s="13"/>
      <c r="R16" s="13"/>
      <c r="S16" s="13"/>
      <c r="T16" s="13"/>
      <c r="U16" s="13"/>
    </row>
    <row r="17" spans="1:21" ht="16.2" customHeight="1" outlineLevel="1" thickBot="1" x14ac:dyDescent="0.35">
      <c r="A17" s="8"/>
      <c r="B17" s="8"/>
      <c r="C17" s="168"/>
      <c r="D17" s="74" t="s">
        <v>23</v>
      </c>
      <c r="E17" s="75"/>
      <c r="F17" s="77">
        <v>0.03</v>
      </c>
      <c r="G17" s="77">
        <f>+F17</f>
        <v>0.03</v>
      </c>
      <c r="H17" s="77">
        <f t="shared" si="7"/>
        <v>0.03</v>
      </c>
      <c r="I17" s="77">
        <f t="shared" si="7"/>
        <v>0.03</v>
      </c>
      <c r="J17" s="77">
        <f t="shared" si="7"/>
        <v>0.03</v>
      </c>
      <c r="K17" s="77">
        <f t="shared" si="7"/>
        <v>0.03</v>
      </c>
      <c r="L17" s="78"/>
      <c r="M17" s="8"/>
      <c r="N17" s="13"/>
      <c r="O17" s="13"/>
      <c r="P17" s="13"/>
      <c r="Q17" s="13"/>
      <c r="R17" s="13"/>
      <c r="S17" s="13"/>
      <c r="T17" s="13"/>
      <c r="U17" s="13"/>
    </row>
    <row r="18" spans="1:21" ht="16.2" customHeight="1" outlineLevel="1" thickBot="1" x14ac:dyDescent="0.35">
      <c r="A18" s="81"/>
      <c r="B18" s="8"/>
      <c r="C18" s="168"/>
      <c r="D18" s="170" t="s">
        <v>24</v>
      </c>
      <c r="E18" s="171"/>
      <c r="F18" s="82">
        <v>19.809999999999999</v>
      </c>
      <c r="G18" s="83">
        <f>+F18*(1+G17)</f>
        <v>20.404299999999999</v>
      </c>
      <c r="H18" s="83">
        <f>+G18*(1+H17)</f>
        <v>21.016428999999999</v>
      </c>
      <c r="I18" s="83">
        <f>+H18*(1+I17)</f>
        <v>21.64692187</v>
      </c>
      <c r="J18" s="83">
        <f>+I18*(1+J17)</f>
        <v>22.296329526099999</v>
      </c>
      <c r="K18" s="83">
        <f>+J18*(1+K17)</f>
        <v>22.965219411882998</v>
      </c>
      <c r="L18" s="80"/>
      <c r="M18" s="81"/>
      <c r="N18" s="13"/>
      <c r="O18" s="13"/>
      <c r="P18" s="13"/>
      <c r="Q18" s="13"/>
      <c r="R18" s="13"/>
      <c r="S18" s="13"/>
      <c r="T18" s="13"/>
      <c r="U18" s="13"/>
    </row>
    <row r="19" spans="1:21" ht="16.2" customHeight="1" outlineLevel="1" thickBot="1" x14ac:dyDescent="0.35">
      <c r="A19" s="81"/>
      <c r="B19" s="8"/>
      <c r="C19" s="168"/>
      <c r="D19" s="170" t="s">
        <v>25</v>
      </c>
      <c r="E19" s="171"/>
      <c r="F19" s="84">
        <v>250</v>
      </c>
      <c r="G19" s="84">
        <v>251</v>
      </c>
      <c r="H19" s="84">
        <v>248</v>
      </c>
      <c r="I19" s="84">
        <v>250</v>
      </c>
      <c r="J19" s="84">
        <v>251</v>
      </c>
      <c r="K19" s="84">
        <v>252</v>
      </c>
      <c r="L19" s="78"/>
      <c r="M19" s="81"/>
      <c r="N19" s="13"/>
      <c r="O19" s="13"/>
      <c r="P19" s="13"/>
      <c r="Q19" s="13"/>
      <c r="R19" s="13"/>
      <c r="S19" s="13"/>
      <c r="T19" s="13"/>
      <c r="U19" s="13"/>
    </row>
    <row r="20" spans="1:21" ht="16.2" customHeight="1" outlineLevel="1" thickBot="1" x14ac:dyDescent="0.35">
      <c r="A20" s="81"/>
      <c r="B20" s="8"/>
      <c r="C20" s="168"/>
      <c r="D20" s="170" t="s">
        <v>26</v>
      </c>
      <c r="E20" s="171"/>
      <c r="F20" s="84">
        <v>8</v>
      </c>
      <c r="G20" s="85">
        <f>+F20</f>
        <v>8</v>
      </c>
      <c r="H20" s="85">
        <f>+G20</f>
        <v>8</v>
      </c>
      <c r="I20" s="85">
        <f>+H20</f>
        <v>8</v>
      </c>
      <c r="J20" s="85">
        <f>+I20</f>
        <v>8</v>
      </c>
      <c r="K20" s="85">
        <f>+J20</f>
        <v>8</v>
      </c>
      <c r="L20" s="78"/>
      <c r="M20" s="81"/>
      <c r="N20" s="13"/>
      <c r="O20" s="13"/>
      <c r="P20" s="13"/>
      <c r="Q20" s="13"/>
      <c r="R20" s="13"/>
      <c r="S20" s="13"/>
      <c r="T20" s="13"/>
      <c r="U20" s="13"/>
    </row>
    <row r="21" spans="1:21" ht="19.95" customHeight="1" thickBot="1" x14ac:dyDescent="0.35">
      <c r="A21" s="8"/>
      <c r="B21" s="8"/>
      <c r="C21" s="169"/>
      <c r="D21" s="154" t="s">
        <v>27</v>
      </c>
      <c r="E21" s="86"/>
      <c r="F21" s="87"/>
      <c r="G21" s="88">
        <v>0.25</v>
      </c>
      <c r="H21" s="88">
        <v>0.5</v>
      </c>
      <c r="I21" s="88">
        <v>0.75</v>
      </c>
      <c r="J21" s="88">
        <v>1</v>
      </c>
      <c r="K21" s="88">
        <v>1</v>
      </c>
      <c r="L21" s="89"/>
      <c r="M21" s="8"/>
      <c r="N21" s="13"/>
      <c r="O21" s="13"/>
      <c r="P21" s="13"/>
      <c r="Q21" s="13"/>
      <c r="R21" s="13"/>
      <c r="S21" s="13"/>
      <c r="T21" s="13"/>
      <c r="U21" s="13"/>
    </row>
    <row r="22" spans="1:21" ht="16.2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13"/>
      <c r="O22" s="13"/>
      <c r="P22" s="13"/>
      <c r="Q22" s="13"/>
      <c r="R22" s="13"/>
      <c r="S22" s="13"/>
      <c r="T22" s="13"/>
      <c r="U22" s="13"/>
    </row>
    <row r="23" spans="1:21" ht="16.2" thickBot="1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13"/>
      <c r="O23" s="13"/>
      <c r="P23" s="13"/>
      <c r="Q23" s="13"/>
      <c r="R23" s="13"/>
      <c r="S23" s="13"/>
      <c r="T23" s="13"/>
      <c r="U23" s="13"/>
    </row>
    <row r="24" spans="1:21" ht="16.2" thickBot="1" x14ac:dyDescent="0.35">
      <c r="A24" s="8"/>
      <c r="B24" s="8"/>
      <c r="C24" s="8"/>
      <c r="D24" s="184" t="s">
        <v>28</v>
      </c>
      <c r="E24" s="185"/>
      <c r="F24" s="90" t="s">
        <v>29</v>
      </c>
      <c r="G24" s="90" t="s">
        <v>3</v>
      </c>
      <c r="H24" s="91" t="s">
        <v>4</v>
      </c>
      <c r="I24" s="91" t="s">
        <v>5</v>
      </c>
      <c r="J24" s="91" t="s">
        <v>6</v>
      </c>
      <c r="K24" s="92" t="s">
        <v>7</v>
      </c>
      <c r="L24" s="92" t="s">
        <v>8</v>
      </c>
      <c r="M24" s="8"/>
      <c r="N24" s="13"/>
      <c r="O24" s="13"/>
      <c r="P24" s="13"/>
      <c r="Q24" s="13"/>
      <c r="R24" s="13"/>
      <c r="S24" s="13"/>
      <c r="T24" s="13"/>
      <c r="U24" s="13"/>
    </row>
    <row r="25" spans="1:21" outlineLevel="1" x14ac:dyDescent="0.3">
      <c r="A25" s="8"/>
      <c r="B25" s="8"/>
      <c r="C25" s="8"/>
      <c r="D25" s="93" t="s">
        <v>30</v>
      </c>
      <c r="E25" s="94"/>
      <c r="F25" s="95"/>
      <c r="G25" s="96"/>
      <c r="H25" s="96"/>
      <c r="I25" s="96"/>
      <c r="J25" s="96"/>
      <c r="K25" s="96"/>
      <c r="L25" s="96"/>
      <c r="M25" s="8"/>
      <c r="N25" s="13"/>
      <c r="O25" s="13"/>
      <c r="P25" s="13"/>
      <c r="Q25" s="13"/>
      <c r="R25" s="13"/>
      <c r="S25" s="13"/>
      <c r="T25" s="13"/>
      <c r="U25" s="13"/>
    </row>
    <row r="26" spans="1:21" outlineLevel="1" x14ac:dyDescent="0.3">
      <c r="A26" s="8"/>
      <c r="B26" s="8"/>
      <c r="C26" s="8"/>
      <c r="D26" s="97"/>
      <c r="E26" s="98" t="s">
        <v>31</v>
      </c>
      <c r="F26" s="99"/>
      <c r="G26" s="100"/>
      <c r="H26" s="100"/>
      <c r="I26" s="100"/>
      <c r="J26" s="100"/>
      <c r="K26" s="100"/>
      <c r="L26" s="100"/>
      <c r="M26" s="8"/>
      <c r="N26" s="13"/>
      <c r="O26" s="13"/>
      <c r="P26" s="13"/>
      <c r="Q26" s="13"/>
      <c r="R26" s="13"/>
      <c r="S26" s="13"/>
      <c r="T26" s="13"/>
      <c r="U26" s="13"/>
    </row>
    <row r="27" spans="1:21" outlineLevel="1" x14ac:dyDescent="0.3">
      <c r="A27" s="8"/>
      <c r="B27" s="8"/>
      <c r="C27" s="8"/>
      <c r="D27" s="97"/>
      <c r="E27" s="98" t="s">
        <v>32</v>
      </c>
      <c r="F27" s="99"/>
      <c r="G27" s="100"/>
      <c r="H27" s="100"/>
      <c r="I27" s="100"/>
      <c r="J27" s="100"/>
      <c r="K27" s="100"/>
      <c r="L27" s="100"/>
      <c r="M27" s="8"/>
      <c r="N27" s="13"/>
      <c r="O27" s="13"/>
      <c r="P27" s="13"/>
      <c r="Q27" s="13"/>
      <c r="R27" s="13"/>
      <c r="S27" s="13"/>
      <c r="T27" s="13"/>
      <c r="U27" s="13"/>
    </row>
    <row r="28" spans="1:21" ht="16.2" outlineLevel="1" thickBot="1" x14ac:dyDescent="0.35">
      <c r="A28" s="8"/>
      <c r="B28" s="8"/>
      <c r="C28" s="8"/>
      <c r="D28" s="101"/>
      <c r="E28" s="102" t="s">
        <v>33</v>
      </c>
      <c r="F28" s="103"/>
      <c r="G28" s="104"/>
      <c r="H28" s="104"/>
      <c r="I28" s="104"/>
      <c r="J28" s="104"/>
      <c r="K28" s="104"/>
      <c r="L28" s="104"/>
      <c r="M28" s="8"/>
      <c r="N28" s="13"/>
      <c r="O28" s="13"/>
      <c r="P28" s="13"/>
      <c r="Q28" s="13"/>
      <c r="R28" s="13"/>
      <c r="S28" s="13"/>
      <c r="T28" s="13"/>
      <c r="U28" s="13"/>
    </row>
    <row r="29" spans="1:21" ht="10.050000000000001" customHeight="1" thickBot="1" x14ac:dyDescent="0.35">
      <c r="A29" s="8"/>
      <c r="B29" s="105"/>
      <c r="C29" s="105"/>
      <c r="D29" s="105"/>
      <c r="E29" s="105"/>
      <c r="F29" s="8"/>
      <c r="G29" s="8"/>
      <c r="H29" s="8"/>
      <c r="I29" s="8"/>
      <c r="J29" s="8"/>
      <c r="K29" s="8"/>
      <c r="L29" s="8"/>
      <c r="M29" s="8"/>
      <c r="N29" s="13"/>
      <c r="O29" s="13"/>
      <c r="P29" s="13"/>
      <c r="Q29" s="13"/>
      <c r="R29" s="13"/>
      <c r="S29" s="13"/>
      <c r="T29" s="13"/>
      <c r="U29" s="13"/>
    </row>
    <row r="30" spans="1:21" ht="16.2" customHeight="1" outlineLevel="1" thickBot="1" x14ac:dyDescent="0.35">
      <c r="A30" s="106"/>
      <c r="B30" s="155" t="s">
        <v>34</v>
      </c>
      <c r="C30" s="164" t="s">
        <v>35</v>
      </c>
      <c r="D30" s="170" t="s">
        <v>36</v>
      </c>
      <c r="E30" s="171"/>
      <c r="F30" s="107">
        <v>1000000</v>
      </c>
      <c r="G30" s="108">
        <f>+F30*(1+G33)</f>
        <v>1055000</v>
      </c>
      <c r="H30" s="108">
        <f t="shared" ref="H30" si="8">+G30*(1+H33)</f>
        <v>1113025</v>
      </c>
      <c r="I30" s="108">
        <f t="shared" ref="I30" si="9">+H30*(1+I33)</f>
        <v>1174241.375</v>
      </c>
      <c r="J30" s="108">
        <f t="shared" ref="J30" si="10">+I30*(1+J33)</f>
        <v>1238824.650625</v>
      </c>
      <c r="K30" s="108">
        <f t="shared" ref="K30" si="11">+J30*(1+K33)</f>
        <v>1306960.006409375</v>
      </c>
      <c r="L30" s="78"/>
      <c r="M30" s="106"/>
      <c r="N30" s="13"/>
      <c r="O30" s="13"/>
      <c r="P30" s="13"/>
      <c r="Q30" s="13"/>
      <c r="R30" s="13"/>
      <c r="S30" s="13"/>
      <c r="T30" s="13"/>
      <c r="U30" s="13"/>
    </row>
    <row r="31" spans="1:21" ht="16.2" customHeight="1" outlineLevel="1" thickBot="1" x14ac:dyDescent="0.35">
      <c r="A31" s="8"/>
      <c r="B31" s="156"/>
      <c r="C31" s="165"/>
      <c r="D31" s="170" t="s">
        <v>37</v>
      </c>
      <c r="E31" s="171"/>
      <c r="F31" s="71">
        <v>1</v>
      </c>
      <c r="G31" s="85">
        <f>+F31</f>
        <v>1</v>
      </c>
      <c r="H31" s="85">
        <f t="shared" ref="H31:K31" si="12">+G31</f>
        <v>1</v>
      </c>
      <c r="I31" s="85">
        <f t="shared" si="12"/>
        <v>1</v>
      </c>
      <c r="J31" s="85">
        <f t="shared" si="12"/>
        <v>1</v>
      </c>
      <c r="K31" s="85">
        <f t="shared" si="12"/>
        <v>1</v>
      </c>
      <c r="L31" s="78"/>
      <c r="M31" s="8"/>
      <c r="N31" s="13"/>
      <c r="O31" s="13"/>
      <c r="P31" s="13"/>
      <c r="Q31" s="13"/>
      <c r="R31" s="13"/>
      <c r="S31" s="13"/>
      <c r="T31" s="13"/>
      <c r="U31" s="13"/>
    </row>
    <row r="32" spans="1:21" ht="16.2" customHeight="1" outlineLevel="1" thickBot="1" x14ac:dyDescent="0.35">
      <c r="A32" s="8"/>
      <c r="B32" s="156"/>
      <c r="C32" s="165"/>
      <c r="D32" s="170" t="s">
        <v>38</v>
      </c>
      <c r="E32" s="171"/>
      <c r="F32" s="71">
        <v>10</v>
      </c>
      <c r="G32" s="85">
        <f t="shared" ref="G32" si="13">+F32</f>
        <v>10</v>
      </c>
      <c r="H32" s="85">
        <f>+G32</f>
        <v>10</v>
      </c>
      <c r="I32" s="85">
        <f>+H32</f>
        <v>10</v>
      </c>
      <c r="J32" s="85">
        <f>+I32</f>
        <v>10</v>
      </c>
      <c r="K32" s="85">
        <f>+J32</f>
        <v>10</v>
      </c>
      <c r="L32" s="80"/>
      <c r="M32" s="8"/>
      <c r="N32" s="13"/>
      <c r="O32" s="13"/>
      <c r="P32" s="13"/>
      <c r="Q32" s="13"/>
      <c r="R32" s="13"/>
      <c r="S32" s="13"/>
      <c r="T32" s="13"/>
      <c r="U32" s="13"/>
    </row>
    <row r="33" spans="1:21" ht="16.2" customHeight="1" outlineLevel="1" thickBot="1" x14ac:dyDescent="0.35">
      <c r="A33" s="109"/>
      <c r="B33" s="156"/>
      <c r="C33" s="166"/>
      <c r="D33" s="172" t="s">
        <v>39</v>
      </c>
      <c r="E33" s="173"/>
      <c r="F33" s="110"/>
      <c r="G33" s="111">
        <v>5.5E-2</v>
      </c>
      <c r="H33" s="111">
        <v>5.5E-2</v>
      </c>
      <c r="I33" s="111">
        <v>5.5E-2</v>
      </c>
      <c r="J33" s="111">
        <v>5.5E-2</v>
      </c>
      <c r="K33" s="111">
        <v>5.5E-2</v>
      </c>
      <c r="L33" s="78" t="s">
        <v>40</v>
      </c>
      <c r="M33" s="109"/>
      <c r="N33" s="13"/>
      <c r="O33" s="13"/>
      <c r="P33" s="13"/>
      <c r="Q33" s="13"/>
      <c r="R33" s="13"/>
      <c r="S33" s="13"/>
      <c r="T33" s="13"/>
      <c r="U33" s="13"/>
    </row>
    <row r="34" spans="1:21" ht="16.2" customHeight="1" outlineLevel="1" thickBot="1" x14ac:dyDescent="0.35">
      <c r="A34" s="112"/>
      <c r="B34" s="156"/>
      <c r="C34" s="164" t="s">
        <v>41</v>
      </c>
      <c r="D34" s="170" t="s">
        <v>42</v>
      </c>
      <c r="E34" s="171"/>
      <c r="F34" s="113">
        <v>0.96</v>
      </c>
      <c r="G34" s="114">
        <f>+F34</f>
        <v>0.96</v>
      </c>
      <c r="H34" s="114">
        <f t="shared" ref="H34:K34" si="14">+G34</f>
        <v>0.96</v>
      </c>
      <c r="I34" s="114">
        <f t="shared" si="14"/>
        <v>0.96</v>
      </c>
      <c r="J34" s="114">
        <f t="shared" si="14"/>
        <v>0.96</v>
      </c>
      <c r="K34" s="114">
        <f t="shared" si="14"/>
        <v>0.96</v>
      </c>
      <c r="L34" s="78"/>
      <c r="M34" s="112"/>
      <c r="N34" s="13"/>
      <c r="O34" s="13"/>
      <c r="P34" s="13"/>
      <c r="Q34" s="13"/>
      <c r="R34" s="13"/>
      <c r="S34" s="13"/>
      <c r="T34" s="13"/>
      <c r="U34" s="13"/>
    </row>
    <row r="35" spans="1:21" ht="16.2" customHeight="1" outlineLevel="1" thickBot="1" x14ac:dyDescent="0.35">
      <c r="A35" s="8"/>
      <c r="B35" s="156"/>
      <c r="C35" s="165"/>
      <c r="D35" s="170" t="s">
        <v>43</v>
      </c>
      <c r="E35" s="171"/>
      <c r="F35" s="113">
        <v>0.99</v>
      </c>
      <c r="G35" s="114">
        <f>+$F34+($F35-$F34)*G$21</f>
        <v>0.96750000000000003</v>
      </c>
      <c r="H35" s="114">
        <f>+$F34+($F35-$F34)*H$21</f>
        <v>0.97499999999999998</v>
      </c>
      <c r="I35" s="114">
        <f>+$F34+($F35-$F34)*I$21</f>
        <v>0.98249999999999993</v>
      </c>
      <c r="J35" s="114">
        <f>+$F34+($F35-$F34)*J$21</f>
        <v>0.99</v>
      </c>
      <c r="K35" s="114">
        <f>+$F34+($F35-$F34)*K$21</f>
        <v>0.99</v>
      </c>
      <c r="L35" s="78"/>
      <c r="M35" s="8"/>
      <c r="N35" s="13"/>
      <c r="O35" s="13"/>
      <c r="P35" s="13"/>
      <c r="Q35" s="13"/>
      <c r="R35" s="13"/>
      <c r="S35" s="13"/>
      <c r="T35" s="13"/>
      <c r="U35" s="13"/>
    </row>
    <row r="36" spans="1:21" ht="16.2" customHeight="1" outlineLevel="1" thickBot="1" x14ac:dyDescent="0.35">
      <c r="A36" s="8"/>
      <c r="B36" s="156"/>
      <c r="C36" s="165"/>
      <c r="D36" s="179" t="s">
        <v>44</v>
      </c>
      <c r="E36" s="171"/>
      <c r="F36" s="71">
        <v>25</v>
      </c>
      <c r="G36" s="85">
        <f>+F36</f>
        <v>25</v>
      </c>
      <c r="H36" s="85">
        <f>+G36</f>
        <v>25</v>
      </c>
      <c r="I36" s="85">
        <f>+H36</f>
        <v>25</v>
      </c>
      <c r="J36" s="85">
        <f>+I36</f>
        <v>25</v>
      </c>
      <c r="K36" s="85">
        <f>+J36</f>
        <v>25</v>
      </c>
      <c r="L36" s="78"/>
      <c r="M36" s="8"/>
      <c r="N36" s="13"/>
      <c r="O36" s="13"/>
      <c r="P36" s="13"/>
      <c r="Q36" s="13"/>
      <c r="R36" s="13"/>
      <c r="S36" s="13"/>
      <c r="T36" s="13"/>
      <c r="U36" s="13"/>
    </row>
    <row r="37" spans="1:21" ht="16.2" customHeight="1" outlineLevel="1" thickBot="1" x14ac:dyDescent="0.35">
      <c r="A37" s="8"/>
      <c r="B37" s="156"/>
      <c r="C37" s="165"/>
      <c r="D37" s="179" t="s">
        <v>45</v>
      </c>
      <c r="E37" s="171"/>
      <c r="F37" s="115">
        <f>+F30/F36</f>
        <v>40000</v>
      </c>
      <c r="G37" s="115">
        <f t="shared" ref="G37:K37" si="15">+G30/G36</f>
        <v>42200</v>
      </c>
      <c r="H37" s="115">
        <f t="shared" si="15"/>
        <v>44521</v>
      </c>
      <c r="I37" s="115">
        <f t="shared" si="15"/>
        <v>46969.654999999999</v>
      </c>
      <c r="J37" s="115">
        <f t="shared" si="15"/>
        <v>49552.986024999998</v>
      </c>
      <c r="K37" s="115">
        <f t="shared" si="15"/>
        <v>52278.400256374996</v>
      </c>
      <c r="L37" s="78"/>
      <c r="M37" s="8"/>
      <c r="N37" s="13"/>
      <c r="O37" s="13"/>
      <c r="P37" s="13"/>
      <c r="Q37" s="13"/>
      <c r="R37" s="13"/>
      <c r="S37" s="13"/>
      <c r="T37" s="13"/>
      <c r="U37" s="13"/>
    </row>
    <row r="38" spans="1:21" ht="16.2" customHeight="1" outlineLevel="1" thickBot="1" x14ac:dyDescent="0.35">
      <c r="A38" s="8"/>
      <c r="B38" s="156"/>
      <c r="C38" s="165"/>
      <c r="D38" s="174" t="s">
        <v>46</v>
      </c>
      <c r="E38" s="173"/>
      <c r="F38" s="116">
        <v>20</v>
      </c>
      <c r="G38" s="117">
        <f>+F38*(1+G$17)</f>
        <v>20.6</v>
      </c>
      <c r="H38" s="117">
        <f t="shared" ref="H38:K38" si="16">+G38*(1+H$17)</f>
        <v>21.218000000000004</v>
      </c>
      <c r="I38" s="117">
        <f t="shared" si="16"/>
        <v>21.854540000000004</v>
      </c>
      <c r="J38" s="117">
        <f t="shared" si="16"/>
        <v>22.510176200000004</v>
      </c>
      <c r="K38" s="117">
        <f t="shared" si="16"/>
        <v>23.185481486000004</v>
      </c>
      <c r="L38" s="78"/>
      <c r="M38" s="8"/>
      <c r="N38" s="13"/>
      <c r="O38" s="13"/>
      <c r="P38" s="13"/>
      <c r="Q38" s="13"/>
      <c r="R38" s="13"/>
      <c r="S38" s="13"/>
      <c r="T38" s="13"/>
      <c r="U38" s="13"/>
    </row>
    <row r="39" spans="1:21" ht="16.2" customHeight="1" outlineLevel="1" thickBot="1" x14ac:dyDescent="0.35">
      <c r="A39" s="118"/>
      <c r="B39" s="156"/>
      <c r="C39" s="165"/>
      <c r="D39" s="174" t="s">
        <v>46</v>
      </c>
      <c r="E39" s="173"/>
      <c r="F39" s="117">
        <f>+F38/F36</f>
        <v>0.8</v>
      </c>
      <c r="G39" s="117">
        <f t="shared" ref="G39:K39" si="17">+G38/G36</f>
        <v>0.82400000000000007</v>
      </c>
      <c r="H39" s="117">
        <f t="shared" si="17"/>
        <v>0.84872000000000014</v>
      </c>
      <c r="I39" s="117">
        <f t="shared" si="17"/>
        <v>0.87418160000000011</v>
      </c>
      <c r="J39" s="117">
        <f t="shared" si="17"/>
        <v>0.90040704800000015</v>
      </c>
      <c r="K39" s="117">
        <f t="shared" si="17"/>
        <v>0.92741925944000014</v>
      </c>
      <c r="L39" s="78"/>
      <c r="M39" s="118"/>
      <c r="N39" s="13"/>
      <c r="O39" s="13"/>
      <c r="P39" s="13"/>
      <c r="Q39" s="13"/>
      <c r="R39" s="13"/>
      <c r="S39" s="13"/>
      <c r="T39" s="13"/>
      <c r="U39" s="13"/>
    </row>
    <row r="40" spans="1:21" ht="16.2" customHeight="1" outlineLevel="1" thickBot="1" x14ac:dyDescent="0.35">
      <c r="A40" s="8"/>
      <c r="B40" s="156"/>
      <c r="C40" s="165"/>
      <c r="D40" s="188" t="s">
        <v>47</v>
      </c>
      <c r="E40" s="181"/>
      <c r="F40" s="115">
        <f>+F30*(1-F34)</f>
        <v>40000.000000000036</v>
      </c>
      <c r="G40" s="119">
        <f t="shared" ref="G40:K40" si="18">+G30*(1-G34)</f>
        <v>42200.000000000036</v>
      </c>
      <c r="H40" s="119">
        <f t="shared" si="18"/>
        <v>44521.000000000036</v>
      </c>
      <c r="I40" s="119">
        <f t="shared" si="18"/>
        <v>46969.655000000042</v>
      </c>
      <c r="J40" s="119">
        <f t="shared" si="18"/>
        <v>49552.986025000042</v>
      </c>
      <c r="K40" s="119">
        <f t="shared" si="18"/>
        <v>52278.400256375047</v>
      </c>
      <c r="L40" s="78"/>
      <c r="M40" s="8"/>
      <c r="N40" s="13"/>
      <c r="O40" s="13"/>
      <c r="P40" s="13"/>
      <c r="Q40" s="13"/>
      <c r="R40" s="13"/>
      <c r="S40" s="13"/>
      <c r="T40" s="13"/>
      <c r="U40" s="13"/>
    </row>
    <row r="41" spans="1:21" ht="16.2" customHeight="1" outlineLevel="1" thickBot="1" x14ac:dyDescent="0.35">
      <c r="A41" s="8"/>
      <c r="B41" s="156"/>
      <c r="C41" s="165"/>
      <c r="D41" s="188" t="s">
        <v>48</v>
      </c>
      <c r="E41" s="181"/>
      <c r="F41" s="115">
        <f t="shared" ref="F41:K41" si="19">F40/(1-F34)*(1-F35)</f>
        <v>10000.000000000009</v>
      </c>
      <c r="G41" s="119">
        <f t="shared" si="19"/>
        <v>34287.499999999971</v>
      </c>
      <c r="H41" s="119">
        <f t="shared" si="19"/>
        <v>27825.625000000025</v>
      </c>
      <c r="I41" s="119">
        <f t="shared" si="19"/>
        <v>20549.224062500085</v>
      </c>
      <c r="J41" s="119">
        <f t="shared" si="19"/>
        <v>12388.24650625001</v>
      </c>
      <c r="K41" s="119">
        <f t="shared" si="19"/>
        <v>13069.600064093762</v>
      </c>
      <c r="L41" s="78"/>
      <c r="M41" s="8"/>
      <c r="N41" s="13"/>
      <c r="O41" s="13"/>
      <c r="P41" s="13"/>
      <c r="Q41" s="13"/>
      <c r="R41" s="13"/>
      <c r="S41" s="13"/>
      <c r="T41" s="13"/>
      <c r="U41" s="13"/>
    </row>
    <row r="42" spans="1:21" ht="16.2" customHeight="1" outlineLevel="1" thickBot="1" x14ac:dyDescent="0.35">
      <c r="A42" s="8"/>
      <c r="B42" s="156"/>
      <c r="C42" s="165"/>
      <c r="D42" s="188" t="s">
        <v>49</v>
      </c>
      <c r="E42" s="181"/>
      <c r="F42" s="119">
        <f t="shared" ref="F42:K42" si="20">F30+(F30*F33)</f>
        <v>1000000</v>
      </c>
      <c r="G42" s="119">
        <f t="shared" si="20"/>
        <v>1113025</v>
      </c>
      <c r="H42" s="119">
        <f t="shared" si="20"/>
        <v>1174241.375</v>
      </c>
      <c r="I42" s="119">
        <f t="shared" si="20"/>
        <v>1238824.650625</v>
      </c>
      <c r="J42" s="119">
        <f t="shared" si="20"/>
        <v>1306960.006409375</v>
      </c>
      <c r="K42" s="119">
        <f t="shared" si="20"/>
        <v>1378842.8067618906</v>
      </c>
      <c r="L42" s="78"/>
      <c r="M42" s="8"/>
      <c r="N42" s="13"/>
      <c r="O42" s="13"/>
      <c r="P42" s="13"/>
      <c r="Q42" s="13"/>
      <c r="R42" s="13"/>
      <c r="S42" s="13"/>
      <c r="T42" s="13"/>
      <c r="U42" s="13"/>
    </row>
    <row r="43" spans="1:21" ht="16.2" customHeight="1" outlineLevel="1" thickBot="1" x14ac:dyDescent="0.35">
      <c r="A43" s="8"/>
      <c r="B43" s="156"/>
      <c r="C43" s="165"/>
      <c r="D43" s="188" t="s">
        <v>50</v>
      </c>
      <c r="E43" s="181"/>
      <c r="F43" s="119">
        <f t="shared" ref="F43:K43" si="21">+F42/F$19</f>
        <v>4000</v>
      </c>
      <c r="G43" s="119">
        <f t="shared" si="21"/>
        <v>4434.3625498007968</v>
      </c>
      <c r="H43" s="119">
        <f t="shared" si="21"/>
        <v>4734.8442540322585</v>
      </c>
      <c r="I43" s="119">
        <f t="shared" si="21"/>
        <v>4955.2986025</v>
      </c>
      <c r="J43" s="119">
        <f t="shared" si="21"/>
        <v>5207.0119777265936</v>
      </c>
      <c r="K43" s="119">
        <f t="shared" si="21"/>
        <v>5471.5984395313117</v>
      </c>
      <c r="L43" s="78"/>
      <c r="M43" s="8"/>
      <c r="N43" s="13"/>
      <c r="O43" s="13"/>
      <c r="P43" s="13"/>
      <c r="Q43" s="13"/>
      <c r="R43" s="13"/>
      <c r="S43" s="13"/>
      <c r="T43" s="13"/>
      <c r="U43" s="13"/>
    </row>
    <row r="44" spans="1:21" ht="25.05" customHeight="1" thickBot="1" x14ac:dyDescent="0.35">
      <c r="A44" s="8"/>
      <c r="B44" s="156"/>
      <c r="C44" s="166"/>
      <c r="D44" s="182" t="s">
        <v>51</v>
      </c>
      <c r="E44" s="183"/>
      <c r="F44" s="120">
        <f>+(F40-F41)*F39</f>
        <v>24000.000000000025</v>
      </c>
      <c r="G44" s="120">
        <f t="shared" ref="G44:K44" si="22">+(G40-G41)*G39</f>
        <v>6519.9000000000542</v>
      </c>
      <c r="H44" s="120">
        <f t="shared" si="22"/>
        <v>14169.698670000012</v>
      </c>
      <c r="I44" s="120">
        <f t="shared" si="22"/>
        <v>23096.254589633216</v>
      </c>
      <c r="J44" s="120">
        <f t="shared" si="22"/>
        <v>33463.393399766661</v>
      </c>
      <c r="K44" s="121">
        <f t="shared" si="22"/>
        <v>36362.99643785644</v>
      </c>
      <c r="L44" s="122"/>
      <c r="M44" s="8"/>
      <c r="N44" s="13"/>
      <c r="O44" s="13"/>
      <c r="P44" s="13"/>
      <c r="Q44" s="13"/>
      <c r="R44" s="13"/>
      <c r="S44" s="13"/>
      <c r="T44" s="13"/>
      <c r="U44" s="13"/>
    </row>
    <row r="45" spans="1:21" ht="16.2" customHeight="1" outlineLevel="1" thickBot="1" x14ac:dyDescent="0.35">
      <c r="A45" s="118"/>
      <c r="B45" s="156"/>
      <c r="C45" s="164" t="s">
        <v>52</v>
      </c>
      <c r="D45" s="186" t="s">
        <v>53</v>
      </c>
      <c r="E45" s="187"/>
      <c r="F45" s="123">
        <v>0.1</v>
      </c>
      <c r="G45" s="124">
        <f>+$F45*G$21</f>
        <v>2.5000000000000001E-2</v>
      </c>
      <c r="H45" s="124">
        <f t="shared" ref="H45:K45" si="23">+$F45*H$21</f>
        <v>0.05</v>
      </c>
      <c r="I45" s="124">
        <f t="shared" si="23"/>
        <v>7.5000000000000011E-2</v>
      </c>
      <c r="J45" s="124">
        <f t="shared" si="23"/>
        <v>0.1</v>
      </c>
      <c r="K45" s="124">
        <f t="shared" si="23"/>
        <v>0.1</v>
      </c>
      <c r="L45" s="125"/>
      <c r="M45" s="118"/>
      <c r="N45" s="13"/>
      <c r="O45" s="13"/>
      <c r="P45" s="13"/>
      <c r="Q45" s="13"/>
      <c r="R45" s="13"/>
      <c r="S45" s="13"/>
      <c r="T45" s="13"/>
      <c r="U45" s="13"/>
    </row>
    <row r="46" spans="1:21" ht="16.2" customHeight="1" outlineLevel="1" thickBot="1" x14ac:dyDescent="0.35">
      <c r="A46" s="8"/>
      <c r="B46" s="156"/>
      <c r="C46" s="165"/>
      <c r="D46" s="188" t="s">
        <v>54</v>
      </c>
      <c r="E46" s="181"/>
      <c r="F46" s="119">
        <f t="shared" ref="F46:K46" si="24">(+F$32*F$20*F$19)*F31</f>
        <v>20000</v>
      </c>
      <c r="G46" s="119">
        <f t="shared" si="24"/>
        <v>20080</v>
      </c>
      <c r="H46" s="119">
        <f t="shared" si="24"/>
        <v>19840</v>
      </c>
      <c r="I46" s="119">
        <f t="shared" si="24"/>
        <v>20000</v>
      </c>
      <c r="J46" s="119">
        <f t="shared" si="24"/>
        <v>20080</v>
      </c>
      <c r="K46" s="119">
        <f t="shared" si="24"/>
        <v>20160</v>
      </c>
      <c r="L46" s="125"/>
      <c r="M46" s="8"/>
      <c r="N46" s="13"/>
      <c r="O46" s="13"/>
      <c r="P46" s="13"/>
      <c r="Q46" s="13"/>
      <c r="R46" s="13"/>
      <c r="S46" s="13"/>
      <c r="T46" s="13"/>
      <c r="U46" s="13"/>
    </row>
    <row r="47" spans="1:21" ht="25.05" customHeight="1" thickBot="1" x14ac:dyDescent="0.35">
      <c r="A47" s="126"/>
      <c r="B47" s="156"/>
      <c r="C47" s="166"/>
      <c r="D47" s="182" t="s">
        <v>55</v>
      </c>
      <c r="E47" s="183"/>
      <c r="F47" s="120">
        <f t="shared" ref="F47:K47" si="25">+F46*F$18*F45</f>
        <v>39620</v>
      </c>
      <c r="G47" s="120">
        <f t="shared" si="25"/>
        <v>10242.9586</v>
      </c>
      <c r="H47" s="120">
        <f t="shared" si="25"/>
        <v>20848.297567999998</v>
      </c>
      <c r="I47" s="120">
        <f t="shared" si="25"/>
        <v>32470.382805000005</v>
      </c>
      <c r="J47" s="120">
        <f t="shared" si="25"/>
        <v>44771.029688408802</v>
      </c>
      <c r="K47" s="121">
        <f t="shared" si="25"/>
        <v>46297.882334356131</v>
      </c>
      <c r="L47" s="122"/>
      <c r="M47" s="126"/>
      <c r="N47" s="13"/>
      <c r="O47" s="13"/>
      <c r="P47" s="13"/>
      <c r="Q47" s="13"/>
      <c r="R47" s="13"/>
      <c r="S47" s="13"/>
      <c r="T47" s="13"/>
      <c r="U47" s="13"/>
    </row>
    <row r="48" spans="1:21" ht="16.2" customHeight="1" outlineLevel="1" thickBot="1" x14ac:dyDescent="0.35">
      <c r="A48" s="8"/>
      <c r="B48" s="156"/>
      <c r="C48" s="164" t="s">
        <v>56</v>
      </c>
      <c r="D48" s="170" t="s">
        <v>57</v>
      </c>
      <c r="E48" s="171"/>
      <c r="F48" s="71">
        <v>10</v>
      </c>
      <c r="G48" s="85">
        <f>+F48</f>
        <v>10</v>
      </c>
      <c r="H48" s="85">
        <f t="shared" ref="H48:K49" si="26">+G48</f>
        <v>10</v>
      </c>
      <c r="I48" s="85">
        <f t="shared" si="26"/>
        <v>10</v>
      </c>
      <c r="J48" s="85">
        <f t="shared" si="26"/>
        <v>10</v>
      </c>
      <c r="K48" s="85">
        <f t="shared" si="26"/>
        <v>10</v>
      </c>
      <c r="L48" s="127" t="s">
        <v>40</v>
      </c>
      <c r="M48" s="8"/>
      <c r="N48" s="13"/>
      <c r="O48" s="13"/>
      <c r="P48" s="13"/>
      <c r="Q48" s="13"/>
      <c r="R48" s="13"/>
      <c r="S48" s="13"/>
      <c r="T48" s="13"/>
      <c r="U48" s="13"/>
    </row>
    <row r="49" spans="1:21" ht="16.2" customHeight="1" outlineLevel="1" thickBot="1" x14ac:dyDescent="0.35">
      <c r="A49" s="8"/>
      <c r="B49" s="156"/>
      <c r="C49" s="165"/>
      <c r="D49" s="170" t="s">
        <v>58</v>
      </c>
      <c r="E49" s="171"/>
      <c r="F49" s="71">
        <v>2</v>
      </c>
      <c r="G49" s="85">
        <f>+F49</f>
        <v>2</v>
      </c>
      <c r="H49" s="85">
        <v>2</v>
      </c>
      <c r="I49" s="85">
        <f t="shared" si="26"/>
        <v>2</v>
      </c>
      <c r="J49" s="85">
        <f t="shared" si="26"/>
        <v>2</v>
      </c>
      <c r="K49" s="85">
        <f t="shared" si="26"/>
        <v>2</v>
      </c>
      <c r="L49" s="127"/>
      <c r="M49" s="8"/>
      <c r="N49" s="13"/>
      <c r="O49" s="13"/>
      <c r="P49" s="13"/>
      <c r="Q49" s="13"/>
      <c r="R49" s="13"/>
      <c r="S49" s="13"/>
      <c r="T49" s="13"/>
      <c r="U49" s="13"/>
    </row>
    <row r="50" spans="1:21" ht="16.2" customHeight="1" outlineLevel="1" thickBot="1" x14ac:dyDescent="0.35">
      <c r="A50" s="8"/>
      <c r="B50" s="156"/>
      <c r="C50" s="165"/>
      <c r="D50" s="188" t="s">
        <v>59</v>
      </c>
      <c r="E50" s="181"/>
      <c r="F50" s="128">
        <f t="shared" ref="F50:K50" si="27">+F48*F32</f>
        <v>100</v>
      </c>
      <c r="G50" s="128">
        <f t="shared" si="27"/>
        <v>100</v>
      </c>
      <c r="H50" s="128">
        <f t="shared" si="27"/>
        <v>100</v>
      </c>
      <c r="I50" s="128">
        <f t="shared" si="27"/>
        <v>100</v>
      </c>
      <c r="J50" s="128">
        <f t="shared" si="27"/>
        <v>100</v>
      </c>
      <c r="K50" s="128">
        <f t="shared" si="27"/>
        <v>100</v>
      </c>
      <c r="L50" s="127"/>
      <c r="M50" s="8"/>
      <c r="N50" s="13"/>
      <c r="O50" s="13"/>
      <c r="P50" s="13"/>
      <c r="Q50" s="13"/>
      <c r="R50" s="13"/>
      <c r="S50" s="13"/>
      <c r="T50" s="13"/>
      <c r="U50" s="13"/>
    </row>
    <row r="51" spans="1:21" ht="16.2" customHeight="1" outlineLevel="1" thickBot="1" x14ac:dyDescent="0.35">
      <c r="A51" s="8"/>
      <c r="B51" s="156"/>
      <c r="C51" s="165"/>
      <c r="D51" s="188" t="s">
        <v>60</v>
      </c>
      <c r="E51" s="181"/>
      <c r="F51" s="129">
        <f t="shared" ref="F51:K51" si="28">+F32*F49</f>
        <v>20</v>
      </c>
      <c r="G51" s="129">
        <f t="shared" si="28"/>
        <v>20</v>
      </c>
      <c r="H51" s="129">
        <f t="shared" si="28"/>
        <v>20</v>
      </c>
      <c r="I51" s="129">
        <f t="shared" si="28"/>
        <v>20</v>
      </c>
      <c r="J51" s="129">
        <f t="shared" si="28"/>
        <v>20</v>
      </c>
      <c r="K51" s="129">
        <f t="shared" si="28"/>
        <v>20</v>
      </c>
      <c r="L51" s="127"/>
      <c r="M51" s="8"/>
      <c r="N51" s="13"/>
      <c r="O51" s="13"/>
      <c r="P51" s="13"/>
      <c r="Q51" s="13"/>
      <c r="R51" s="13"/>
      <c r="S51" s="13"/>
      <c r="T51" s="13"/>
      <c r="U51" s="13"/>
    </row>
    <row r="52" spans="1:21" ht="25.05" customHeight="1" thickBot="1" x14ac:dyDescent="0.35">
      <c r="A52" s="8"/>
      <c r="B52" s="157"/>
      <c r="C52" s="166"/>
      <c r="D52" s="189" t="s">
        <v>61</v>
      </c>
      <c r="E52" s="190"/>
      <c r="F52" s="130">
        <f t="shared" ref="F52:K52" si="29">+(F50-F51)*(F$18*F$20)</f>
        <v>12678.4</v>
      </c>
      <c r="G52" s="130">
        <f t="shared" si="29"/>
        <v>13058.752</v>
      </c>
      <c r="H52" s="130">
        <f t="shared" si="29"/>
        <v>13450.51456</v>
      </c>
      <c r="I52" s="130">
        <f t="shared" si="29"/>
        <v>13854.0299968</v>
      </c>
      <c r="J52" s="130">
        <f t="shared" si="29"/>
        <v>14269.650896703999</v>
      </c>
      <c r="K52" s="131">
        <f t="shared" si="29"/>
        <v>14697.740423605119</v>
      </c>
      <c r="L52" s="122"/>
      <c r="M52" s="8"/>
      <c r="N52" s="13"/>
      <c r="O52" s="13"/>
      <c r="P52" s="13"/>
      <c r="Q52" s="13"/>
      <c r="R52" s="13"/>
      <c r="S52" s="13"/>
      <c r="T52" s="13"/>
      <c r="U52" s="13"/>
    </row>
    <row r="53" spans="1:21" s="137" customFormat="1" ht="30" customHeight="1" thickBot="1" x14ac:dyDescent="0.35">
      <c r="A53" s="132"/>
      <c r="B53" s="132"/>
      <c r="C53" s="132"/>
      <c r="D53" s="175" t="s">
        <v>118</v>
      </c>
      <c r="E53" s="176"/>
      <c r="F53" s="133">
        <f>F44+F47+F52</f>
        <v>76298.400000000023</v>
      </c>
      <c r="G53" s="133">
        <f t="shared" ref="G53:K53" si="30">G44+G47+G52</f>
        <v>29821.610600000055</v>
      </c>
      <c r="H53" s="133">
        <f t="shared" si="30"/>
        <v>48468.510798000003</v>
      </c>
      <c r="I53" s="133">
        <f t="shared" si="30"/>
        <v>69420.66739143322</v>
      </c>
      <c r="J53" s="133">
        <f t="shared" si="30"/>
        <v>92504.073984879462</v>
      </c>
      <c r="K53" s="134">
        <f t="shared" si="30"/>
        <v>97358.619195817693</v>
      </c>
      <c r="L53" s="135"/>
      <c r="M53" s="132"/>
      <c r="N53" s="136"/>
      <c r="O53" s="136"/>
      <c r="P53" s="136"/>
      <c r="Q53" s="136"/>
      <c r="R53" s="136"/>
      <c r="S53" s="136"/>
      <c r="T53" s="136"/>
      <c r="U53" s="136"/>
    </row>
    <row r="54" spans="1:21" ht="16.2" thickBot="1" x14ac:dyDescent="0.35">
      <c r="A54" s="8"/>
      <c r="B54" s="8"/>
      <c r="C54" s="8"/>
      <c r="D54" s="138"/>
      <c r="E54" s="138"/>
      <c r="F54" s="138"/>
      <c r="G54" s="138"/>
      <c r="H54" s="138"/>
      <c r="I54" s="138"/>
      <c r="J54" s="138"/>
      <c r="K54" s="138"/>
      <c r="L54" s="138"/>
      <c r="M54" s="8"/>
      <c r="N54" s="13"/>
      <c r="O54" s="13"/>
      <c r="P54" s="13"/>
      <c r="Q54" s="13"/>
      <c r="R54" s="13"/>
      <c r="S54" s="13"/>
      <c r="T54" s="13"/>
      <c r="U54" s="13"/>
    </row>
    <row r="55" spans="1:21" ht="16.2" thickBot="1" x14ac:dyDescent="0.35">
      <c r="A55" s="8"/>
      <c r="B55" s="8"/>
      <c r="C55" s="8"/>
      <c r="D55" s="184" t="s">
        <v>62</v>
      </c>
      <c r="E55" s="185"/>
      <c r="F55" s="90" t="s">
        <v>29</v>
      </c>
      <c r="G55" s="90" t="s">
        <v>3</v>
      </c>
      <c r="H55" s="91" t="s">
        <v>4</v>
      </c>
      <c r="I55" s="91" t="s">
        <v>5</v>
      </c>
      <c r="J55" s="91" t="s">
        <v>6</v>
      </c>
      <c r="K55" s="92" t="s">
        <v>7</v>
      </c>
      <c r="L55" s="92" t="s">
        <v>8</v>
      </c>
      <c r="M55" s="8"/>
      <c r="N55" s="13"/>
      <c r="O55" s="13"/>
      <c r="P55" s="13"/>
      <c r="Q55" s="13"/>
      <c r="R55" s="13"/>
      <c r="S55" s="13"/>
      <c r="T55" s="13"/>
      <c r="U55" s="13"/>
    </row>
    <row r="56" spans="1:21" outlineLevel="1" x14ac:dyDescent="0.3">
      <c r="A56" s="8"/>
      <c r="B56" s="8"/>
      <c r="C56" s="8"/>
      <c r="D56" s="93" t="s">
        <v>63</v>
      </c>
      <c r="E56" s="94"/>
      <c r="F56" s="95"/>
      <c r="G56" s="96"/>
      <c r="H56" s="96"/>
      <c r="I56" s="96"/>
      <c r="J56" s="96"/>
      <c r="K56" s="96"/>
      <c r="L56" s="96"/>
      <c r="M56" s="8"/>
      <c r="N56" s="13"/>
      <c r="O56" s="13"/>
      <c r="P56" s="13"/>
      <c r="Q56" s="13"/>
      <c r="R56" s="13"/>
      <c r="S56" s="13"/>
      <c r="T56" s="13"/>
      <c r="U56" s="13"/>
    </row>
    <row r="57" spans="1:21" outlineLevel="1" x14ac:dyDescent="0.3">
      <c r="A57" s="8"/>
      <c r="B57" s="8"/>
      <c r="C57" s="8"/>
      <c r="D57" s="97"/>
      <c r="E57" s="98" t="s">
        <v>64</v>
      </c>
      <c r="F57" s="99"/>
      <c r="G57" s="100"/>
      <c r="H57" s="100"/>
      <c r="I57" s="100"/>
      <c r="J57" s="100"/>
      <c r="K57" s="100"/>
      <c r="L57" s="100"/>
      <c r="M57" s="8"/>
      <c r="N57" s="13"/>
      <c r="O57" s="13"/>
      <c r="P57" s="13"/>
      <c r="Q57" s="13"/>
      <c r="R57" s="13"/>
      <c r="S57" s="13"/>
      <c r="T57" s="13"/>
      <c r="U57" s="13"/>
    </row>
    <row r="58" spans="1:21" outlineLevel="1" x14ac:dyDescent="0.3">
      <c r="A58" s="8"/>
      <c r="B58" s="8"/>
      <c r="C58" s="8"/>
      <c r="D58" s="97"/>
      <c r="E58" s="98" t="s">
        <v>65</v>
      </c>
      <c r="F58" s="99"/>
      <c r="G58" s="100"/>
      <c r="H58" s="100"/>
      <c r="I58" s="100"/>
      <c r="J58" s="100"/>
      <c r="K58" s="100"/>
      <c r="L58" s="100"/>
      <c r="M58" s="8"/>
      <c r="N58" s="13"/>
      <c r="O58" s="13"/>
      <c r="P58" s="13"/>
      <c r="Q58" s="13"/>
      <c r="R58" s="13"/>
      <c r="S58" s="13"/>
      <c r="T58" s="13"/>
      <c r="U58" s="13"/>
    </row>
    <row r="59" spans="1:21" outlineLevel="1" x14ac:dyDescent="0.3">
      <c r="A59" s="8"/>
      <c r="B59" s="8"/>
      <c r="C59" s="8"/>
      <c r="D59" s="97"/>
      <c r="E59" s="98" t="s">
        <v>66</v>
      </c>
      <c r="F59" s="99"/>
      <c r="G59" s="100"/>
      <c r="H59" s="100"/>
      <c r="I59" s="100"/>
      <c r="J59" s="100"/>
      <c r="K59" s="100"/>
      <c r="L59" s="100"/>
      <c r="M59" s="8"/>
      <c r="N59" s="13"/>
      <c r="O59" s="13"/>
      <c r="P59" s="13"/>
      <c r="Q59" s="13"/>
      <c r="R59" s="13"/>
      <c r="S59" s="13"/>
      <c r="T59" s="13"/>
      <c r="U59" s="13"/>
    </row>
    <row r="60" spans="1:21" outlineLevel="1" x14ac:dyDescent="0.3">
      <c r="A60" s="8"/>
      <c r="B60" s="8"/>
      <c r="C60" s="8"/>
      <c r="D60" s="97"/>
      <c r="E60" s="98" t="s">
        <v>67</v>
      </c>
      <c r="F60" s="99"/>
      <c r="G60" s="100"/>
      <c r="H60" s="100"/>
      <c r="I60" s="100"/>
      <c r="J60" s="100"/>
      <c r="K60" s="100"/>
      <c r="L60" s="100"/>
      <c r="M60" s="8"/>
      <c r="N60" s="13"/>
      <c r="O60" s="13"/>
      <c r="P60" s="13"/>
      <c r="Q60" s="13"/>
      <c r="R60" s="13"/>
      <c r="S60" s="13"/>
      <c r="T60" s="13"/>
      <c r="U60" s="13"/>
    </row>
    <row r="61" spans="1:21" outlineLevel="1" x14ac:dyDescent="0.3">
      <c r="A61" s="8"/>
      <c r="B61" s="8"/>
      <c r="C61" s="8"/>
      <c r="D61" s="97"/>
      <c r="E61" s="98" t="s">
        <v>68</v>
      </c>
      <c r="F61" s="99"/>
      <c r="G61" s="100"/>
      <c r="H61" s="100"/>
      <c r="I61" s="100"/>
      <c r="J61" s="100"/>
      <c r="K61" s="100"/>
      <c r="L61" s="100"/>
      <c r="M61" s="8"/>
      <c r="N61" s="13"/>
      <c r="O61" s="13"/>
      <c r="P61" s="13"/>
      <c r="Q61" s="13"/>
      <c r="R61" s="13"/>
      <c r="S61" s="13"/>
      <c r="T61" s="13"/>
      <c r="U61" s="13"/>
    </row>
    <row r="62" spans="1:21" outlineLevel="1" x14ac:dyDescent="0.3">
      <c r="A62" s="8"/>
      <c r="B62" s="8"/>
      <c r="C62" s="8"/>
      <c r="D62" s="97"/>
      <c r="E62" s="98" t="s">
        <v>69</v>
      </c>
      <c r="F62" s="99"/>
      <c r="G62" s="100"/>
      <c r="H62" s="100"/>
      <c r="I62" s="100"/>
      <c r="J62" s="100"/>
      <c r="K62" s="100"/>
      <c r="L62" s="100"/>
      <c r="M62" s="8"/>
      <c r="N62" s="13"/>
      <c r="O62" s="13"/>
      <c r="P62" s="13"/>
      <c r="Q62" s="13"/>
      <c r="R62" s="13"/>
      <c r="S62" s="13"/>
      <c r="T62" s="13"/>
      <c r="U62" s="13"/>
    </row>
    <row r="63" spans="1:21" outlineLevel="1" x14ac:dyDescent="0.3">
      <c r="A63" s="8"/>
      <c r="B63" s="8"/>
      <c r="C63" s="8"/>
      <c r="D63" s="97"/>
      <c r="E63" s="98" t="s">
        <v>70</v>
      </c>
      <c r="F63" s="99"/>
      <c r="G63" s="100"/>
      <c r="H63" s="100"/>
      <c r="I63" s="100"/>
      <c r="J63" s="100"/>
      <c r="K63" s="100"/>
      <c r="L63" s="100"/>
      <c r="M63" s="8"/>
      <c r="N63" s="13"/>
      <c r="O63" s="13"/>
      <c r="P63" s="13"/>
      <c r="Q63" s="13"/>
      <c r="R63" s="13"/>
      <c r="S63" s="13"/>
      <c r="T63" s="13"/>
      <c r="U63" s="13"/>
    </row>
    <row r="64" spans="1:21" ht="16.2" outlineLevel="1" thickBot="1" x14ac:dyDescent="0.35">
      <c r="A64" s="8"/>
      <c r="B64" s="8"/>
      <c r="C64" s="8"/>
      <c r="D64" s="101"/>
      <c r="E64" s="102" t="s">
        <v>71</v>
      </c>
      <c r="F64" s="103"/>
      <c r="G64" s="104"/>
      <c r="H64" s="104"/>
      <c r="I64" s="104"/>
      <c r="J64" s="104"/>
      <c r="K64" s="104"/>
      <c r="L64" s="104"/>
      <c r="M64" s="8"/>
      <c r="N64" s="13"/>
      <c r="O64" s="13"/>
      <c r="P64" s="13"/>
      <c r="Q64" s="13"/>
      <c r="R64" s="13"/>
      <c r="S64" s="13"/>
      <c r="T64" s="13"/>
      <c r="U64" s="13"/>
    </row>
    <row r="65" spans="1:21" ht="10.050000000000001" customHeight="1" thickBot="1" x14ac:dyDescent="0.35">
      <c r="A65" s="8"/>
      <c r="B65" s="105"/>
      <c r="C65" s="105"/>
      <c r="D65" s="105"/>
      <c r="E65" s="105"/>
      <c r="F65" s="8"/>
      <c r="G65" s="8"/>
      <c r="H65" s="8"/>
      <c r="I65" s="8"/>
      <c r="J65" s="8"/>
      <c r="K65" s="8"/>
      <c r="L65" s="8"/>
      <c r="M65" s="8"/>
      <c r="N65" s="13"/>
      <c r="O65" s="13"/>
      <c r="P65" s="13"/>
      <c r="Q65" s="13"/>
      <c r="R65" s="13"/>
      <c r="S65" s="13"/>
      <c r="T65" s="13"/>
      <c r="U65" s="13"/>
    </row>
    <row r="66" spans="1:21" ht="16.2" customHeight="1" outlineLevel="1" thickBot="1" x14ac:dyDescent="0.35">
      <c r="A66" s="106"/>
      <c r="B66" s="158" t="s">
        <v>72</v>
      </c>
      <c r="C66" s="161" t="s">
        <v>35</v>
      </c>
      <c r="D66" s="170" t="s">
        <v>73</v>
      </c>
      <c r="E66" s="171"/>
      <c r="F66" s="107">
        <v>1500000</v>
      </c>
      <c r="G66" s="108">
        <f>+F66*(1+G69)</f>
        <v>1582500</v>
      </c>
      <c r="H66" s="108">
        <f t="shared" ref="H66:K66" si="31">+G66*(1+H69)</f>
        <v>1669537.5</v>
      </c>
      <c r="I66" s="108">
        <f t="shared" si="31"/>
        <v>1761362.0625</v>
      </c>
      <c r="J66" s="108">
        <f t="shared" si="31"/>
        <v>1858236.9759374999</v>
      </c>
      <c r="K66" s="108">
        <f t="shared" si="31"/>
        <v>1960440.0096140623</v>
      </c>
      <c r="L66" s="78"/>
      <c r="M66" s="106"/>
      <c r="N66" s="13"/>
      <c r="O66" s="13"/>
      <c r="P66" s="13"/>
      <c r="Q66" s="13"/>
      <c r="R66" s="13"/>
      <c r="S66" s="13"/>
      <c r="T66" s="13"/>
      <c r="U66" s="13"/>
    </row>
    <row r="67" spans="1:21" ht="16.2" customHeight="1" outlineLevel="1" thickBot="1" x14ac:dyDescent="0.35">
      <c r="A67" s="8"/>
      <c r="B67" s="159"/>
      <c r="C67" s="162"/>
      <c r="D67" s="170" t="s">
        <v>74</v>
      </c>
      <c r="E67" s="171"/>
      <c r="F67" s="71">
        <v>1</v>
      </c>
      <c r="G67" s="85">
        <f>+F67</f>
        <v>1</v>
      </c>
      <c r="H67" s="85">
        <f t="shared" ref="H67:K67" si="32">+G67</f>
        <v>1</v>
      </c>
      <c r="I67" s="85">
        <f t="shared" si="32"/>
        <v>1</v>
      </c>
      <c r="J67" s="85">
        <f t="shared" si="32"/>
        <v>1</v>
      </c>
      <c r="K67" s="85">
        <f t="shared" si="32"/>
        <v>1</v>
      </c>
      <c r="L67" s="78"/>
      <c r="M67" s="8"/>
      <c r="N67" s="13"/>
      <c r="O67" s="13"/>
      <c r="P67" s="13"/>
      <c r="Q67" s="13"/>
      <c r="R67" s="13"/>
      <c r="S67" s="13"/>
      <c r="T67" s="13"/>
      <c r="U67" s="13"/>
    </row>
    <row r="68" spans="1:21" ht="16.2" customHeight="1" outlineLevel="1" thickBot="1" x14ac:dyDescent="0.35">
      <c r="A68" s="8"/>
      <c r="B68" s="159"/>
      <c r="C68" s="162"/>
      <c r="D68" s="170" t="s">
        <v>75</v>
      </c>
      <c r="E68" s="171"/>
      <c r="F68" s="71">
        <v>50</v>
      </c>
      <c r="G68" s="85">
        <f>+F68</f>
        <v>50</v>
      </c>
      <c r="H68" s="85">
        <f>+G68</f>
        <v>50</v>
      </c>
      <c r="I68" s="85">
        <f>+H68</f>
        <v>50</v>
      </c>
      <c r="J68" s="85">
        <f>+I68</f>
        <v>50</v>
      </c>
      <c r="K68" s="85">
        <f>+J68</f>
        <v>50</v>
      </c>
      <c r="L68" s="80"/>
      <c r="M68" s="8"/>
      <c r="N68" s="13"/>
      <c r="O68" s="13"/>
      <c r="P68" s="13"/>
      <c r="Q68" s="13"/>
      <c r="R68" s="13"/>
      <c r="S68" s="13"/>
      <c r="T68" s="13"/>
      <c r="U68" s="13"/>
    </row>
    <row r="69" spans="1:21" s="139" customFormat="1" ht="16.2" customHeight="1" outlineLevel="1" thickBot="1" x14ac:dyDescent="0.35">
      <c r="A69" s="109"/>
      <c r="B69" s="159"/>
      <c r="C69" s="163"/>
      <c r="D69" s="172" t="s">
        <v>76</v>
      </c>
      <c r="E69" s="173"/>
      <c r="F69" s="110"/>
      <c r="G69" s="111">
        <v>5.5E-2</v>
      </c>
      <c r="H69" s="111">
        <v>5.5E-2</v>
      </c>
      <c r="I69" s="111">
        <v>5.5E-2</v>
      </c>
      <c r="J69" s="111">
        <v>5.5E-2</v>
      </c>
      <c r="K69" s="111">
        <v>5.5E-2</v>
      </c>
      <c r="L69" s="78" t="s">
        <v>40</v>
      </c>
      <c r="M69" s="109"/>
      <c r="N69" s="13"/>
      <c r="O69" s="13"/>
      <c r="P69" s="13"/>
      <c r="Q69" s="13"/>
      <c r="R69" s="13"/>
      <c r="S69" s="13"/>
      <c r="T69" s="13"/>
      <c r="U69" s="13"/>
    </row>
    <row r="70" spans="1:21" ht="16.2" customHeight="1" outlineLevel="1" thickBot="1" x14ac:dyDescent="0.35">
      <c r="A70" s="112"/>
      <c r="B70" s="159"/>
      <c r="C70" s="161" t="s">
        <v>41</v>
      </c>
      <c r="D70" s="179" t="s">
        <v>77</v>
      </c>
      <c r="E70" s="171"/>
      <c r="F70" s="113">
        <v>0.95</v>
      </c>
      <c r="G70" s="114">
        <f>+F70</f>
        <v>0.95</v>
      </c>
      <c r="H70" s="114">
        <f t="shared" ref="H70:K70" si="33">+G70</f>
        <v>0.95</v>
      </c>
      <c r="I70" s="114">
        <f t="shared" si="33"/>
        <v>0.95</v>
      </c>
      <c r="J70" s="114">
        <f t="shared" si="33"/>
        <v>0.95</v>
      </c>
      <c r="K70" s="114">
        <f t="shared" si="33"/>
        <v>0.95</v>
      </c>
      <c r="L70" s="78"/>
      <c r="M70" s="112"/>
      <c r="N70" s="13"/>
      <c r="O70" s="13"/>
      <c r="P70" s="13"/>
      <c r="Q70" s="13"/>
      <c r="R70" s="13"/>
      <c r="S70" s="13"/>
      <c r="T70" s="13"/>
      <c r="U70" s="13"/>
    </row>
    <row r="71" spans="1:21" ht="16.2" customHeight="1" outlineLevel="1" thickBot="1" x14ac:dyDescent="0.35">
      <c r="A71" s="8"/>
      <c r="B71" s="159"/>
      <c r="C71" s="162"/>
      <c r="D71" s="179" t="s">
        <v>78</v>
      </c>
      <c r="E71" s="171"/>
      <c r="F71" s="113">
        <v>0.995</v>
      </c>
      <c r="G71" s="114">
        <f>+$F70+($F71-$F70)*G$21</f>
        <v>0.96124999999999994</v>
      </c>
      <c r="H71" s="114">
        <f>+$F70+($F71-$F70)*H$21</f>
        <v>0.97249999999999992</v>
      </c>
      <c r="I71" s="114">
        <f>+$F70+($F71-$F70)*I$21</f>
        <v>0.98375000000000001</v>
      </c>
      <c r="J71" s="114">
        <f>+$F70+($F71-$F70)*J$21</f>
        <v>0.995</v>
      </c>
      <c r="K71" s="114">
        <f>+$F70+($F71-$F70)*K$21</f>
        <v>0.995</v>
      </c>
      <c r="L71" s="78"/>
      <c r="M71" s="8"/>
      <c r="N71" s="13"/>
      <c r="O71" s="13"/>
      <c r="P71" s="13"/>
      <c r="Q71" s="13"/>
      <c r="R71" s="13"/>
      <c r="S71" s="13"/>
      <c r="T71" s="13"/>
      <c r="U71" s="13"/>
    </row>
    <row r="72" spans="1:21" ht="16.2" customHeight="1" outlineLevel="1" thickBot="1" x14ac:dyDescent="0.35">
      <c r="A72" s="8"/>
      <c r="B72" s="159"/>
      <c r="C72" s="162"/>
      <c r="D72" s="179" t="s">
        <v>79</v>
      </c>
      <c r="E72" s="171"/>
      <c r="F72" s="71">
        <v>25</v>
      </c>
      <c r="G72" s="85">
        <f>+F72</f>
        <v>25</v>
      </c>
      <c r="H72" s="85">
        <f>+G72</f>
        <v>25</v>
      </c>
      <c r="I72" s="85">
        <f>+H72</f>
        <v>25</v>
      </c>
      <c r="J72" s="85">
        <f>+I72</f>
        <v>25</v>
      </c>
      <c r="K72" s="85">
        <f>+J72</f>
        <v>25</v>
      </c>
      <c r="L72" s="80"/>
      <c r="M72" s="8"/>
      <c r="N72" s="13"/>
      <c r="O72" s="13"/>
      <c r="P72" s="13"/>
      <c r="Q72" s="13"/>
      <c r="R72" s="13"/>
      <c r="S72" s="13"/>
      <c r="T72" s="13"/>
      <c r="U72" s="13"/>
    </row>
    <row r="73" spans="1:21" ht="16.2" customHeight="1" outlineLevel="1" thickBot="1" x14ac:dyDescent="0.35">
      <c r="A73" s="8"/>
      <c r="B73" s="159"/>
      <c r="C73" s="162"/>
      <c r="D73" s="179" t="s">
        <v>80</v>
      </c>
      <c r="E73" s="171"/>
      <c r="F73" s="115">
        <f>+F66/F72</f>
        <v>60000</v>
      </c>
      <c r="G73" s="115">
        <f t="shared" ref="G73:K73" si="34">+G66/G72</f>
        <v>63300</v>
      </c>
      <c r="H73" s="115">
        <f t="shared" si="34"/>
        <v>66781.5</v>
      </c>
      <c r="I73" s="115">
        <f t="shared" si="34"/>
        <v>70454.482499999998</v>
      </c>
      <c r="J73" s="115">
        <f t="shared" si="34"/>
        <v>74329.479037500001</v>
      </c>
      <c r="K73" s="115">
        <f t="shared" si="34"/>
        <v>78417.600384562495</v>
      </c>
      <c r="L73" s="78"/>
      <c r="M73" s="8"/>
      <c r="N73" s="13"/>
      <c r="O73" s="13"/>
      <c r="P73" s="13"/>
      <c r="Q73" s="13"/>
      <c r="R73" s="13"/>
      <c r="S73" s="13"/>
      <c r="T73" s="13"/>
      <c r="U73" s="13"/>
    </row>
    <row r="74" spans="1:21" ht="16.2" customHeight="1" outlineLevel="1" thickBot="1" x14ac:dyDescent="0.35">
      <c r="A74" s="8"/>
      <c r="B74" s="159"/>
      <c r="C74" s="162"/>
      <c r="D74" s="174" t="s">
        <v>81</v>
      </c>
      <c r="E74" s="173"/>
      <c r="F74" s="116">
        <v>25</v>
      </c>
      <c r="G74" s="117">
        <f>+F74*(1+G$17)</f>
        <v>25.75</v>
      </c>
      <c r="H74" s="117">
        <f t="shared" ref="H74:K74" si="35">+G74*(1+H$17)</f>
        <v>26.522500000000001</v>
      </c>
      <c r="I74" s="117">
        <f t="shared" si="35"/>
        <v>27.318175</v>
      </c>
      <c r="J74" s="117">
        <f t="shared" si="35"/>
        <v>28.137720250000001</v>
      </c>
      <c r="K74" s="117">
        <f t="shared" si="35"/>
        <v>28.981851857500001</v>
      </c>
      <c r="L74" s="78"/>
      <c r="M74" s="8"/>
      <c r="N74" s="13"/>
      <c r="O74" s="13"/>
      <c r="P74" s="13"/>
      <c r="Q74" s="13"/>
      <c r="R74" s="13"/>
      <c r="S74" s="13"/>
      <c r="T74" s="13"/>
      <c r="U74" s="13"/>
    </row>
    <row r="75" spans="1:21" s="139" customFormat="1" ht="16.2" customHeight="1" outlineLevel="1" thickBot="1" x14ac:dyDescent="0.35">
      <c r="A75" s="118"/>
      <c r="B75" s="159"/>
      <c r="C75" s="162"/>
      <c r="D75" s="174" t="s">
        <v>82</v>
      </c>
      <c r="E75" s="173"/>
      <c r="F75" s="117">
        <f>+F74/F72</f>
        <v>1</v>
      </c>
      <c r="G75" s="117">
        <f t="shared" ref="G75:K75" si="36">+G74/G72</f>
        <v>1.03</v>
      </c>
      <c r="H75" s="117">
        <f t="shared" si="36"/>
        <v>1.0609</v>
      </c>
      <c r="I75" s="117">
        <f t="shared" si="36"/>
        <v>1.092727</v>
      </c>
      <c r="J75" s="117">
        <f t="shared" si="36"/>
        <v>1.1255088100000001</v>
      </c>
      <c r="K75" s="117">
        <f t="shared" si="36"/>
        <v>1.1592740743000001</v>
      </c>
      <c r="L75" s="78"/>
      <c r="M75" s="118"/>
      <c r="N75" s="13"/>
      <c r="O75" s="13"/>
      <c r="P75" s="13"/>
      <c r="Q75" s="13"/>
      <c r="R75" s="13"/>
      <c r="S75" s="13"/>
      <c r="T75" s="13"/>
      <c r="U75" s="13"/>
    </row>
    <row r="76" spans="1:21" s="139" customFormat="1" ht="16.2" customHeight="1" outlineLevel="1" thickBot="1" x14ac:dyDescent="0.35">
      <c r="A76" s="8"/>
      <c r="B76" s="159"/>
      <c r="C76" s="162"/>
      <c r="D76" s="180" t="s">
        <v>83</v>
      </c>
      <c r="E76" s="181"/>
      <c r="F76" s="115">
        <f>+F66*(1-F70)</f>
        <v>75000.000000000073</v>
      </c>
      <c r="G76" s="119">
        <f t="shared" ref="G76:K76" si="37">+G66*(1-G70)</f>
        <v>79125.000000000073</v>
      </c>
      <c r="H76" s="119">
        <f t="shared" si="37"/>
        <v>83476.875000000073</v>
      </c>
      <c r="I76" s="119">
        <f t="shared" si="37"/>
        <v>88068.103125000081</v>
      </c>
      <c r="J76" s="119">
        <f t="shared" si="37"/>
        <v>92911.848796875071</v>
      </c>
      <c r="K76" s="119">
        <f t="shared" si="37"/>
        <v>98022.000480703195</v>
      </c>
      <c r="L76" s="78"/>
      <c r="M76" s="8"/>
      <c r="N76" s="13"/>
      <c r="O76" s="13"/>
      <c r="P76" s="13"/>
      <c r="Q76" s="13"/>
      <c r="R76" s="13"/>
      <c r="S76" s="13"/>
      <c r="T76" s="13"/>
      <c r="U76" s="13"/>
    </row>
    <row r="77" spans="1:21" s="139" customFormat="1" ht="16.2" customHeight="1" outlineLevel="1" thickBot="1" x14ac:dyDescent="0.35">
      <c r="A77" s="8"/>
      <c r="B77" s="159"/>
      <c r="C77" s="162"/>
      <c r="D77" s="180" t="s">
        <v>84</v>
      </c>
      <c r="E77" s="181"/>
      <c r="F77" s="115">
        <f t="shared" ref="F77:K77" si="38">F76/(1-F70)*(1-F71)</f>
        <v>7500.0000000000082</v>
      </c>
      <c r="G77" s="119">
        <f t="shared" si="38"/>
        <v>61321.875000000102</v>
      </c>
      <c r="H77" s="119">
        <f t="shared" si="38"/>
        <v>45912.281250000131</v>
      </c>
      <c r="I77" s="119">
        <f t="shared" si="38"/>
        <v>28622.133515624977</v>
      </c>
      <c r="J77" s="119">
        <f t="shared" si="38"/>
        <v>9291.1848796875074</v>
      </c>
      <c r="K77" s="119">
        <f t="shared" si="38"/>
        <v>9802.2000480703209</v>
      </c>
      <c r="L77" s="78"/>
      <c r="M77" s="8"/>
      <c r="N77" s="13"/>
      <c r="O77" s="13"/>
      <c r="P77" s="13"/>
      <c r="Q77" s="13"/>
      <c r="R77" s="13"/>
      <c r="S77" s="13"/>
      <c r="T77" s="13"/>
      <c r="U77" s="13"/>
    </row>
    <row r="78" spans="1:21" s="139" customFormat="1" ht="16.2" customHeight="1" outlineLevel="1" thickBot="1" x14ac:dyDescent="0.35">
      <c r="A78" s="8"/>
      <c r="B78" s="159"/>
      <c r="C78" s="162"/>
      <c r="D78" s="180" t="s">
        <v>49</v>
      </c>
      <c r="E78" s="181"/>
      <c r="F78" s="119">
        <f t="shared" ref="F78:K78" si="39">F66+(F66*F69)</f>
        <v>1500000</v>
      </c>
      <c r="G78" s="119">
        <f t="shared" si="39"/>
        <v>1669537.5</v>
      </c>
      <c r="H78" s="119">
        <f t="shared" si="39"/>
        <v>1761362.0625</v>
      </c>
      <c r="I78" s="119">
        <f t="shared" si="39"/>
        <v>1858236.9759374999</v>
      </c>
      <c r="J78" s="119">
        <f t="shared" si="39"/>
        <v>1960440.0096140625</v>
      </c>
      <c r="K78" s="119">
        <f t="shared" si="39"/>
        <v>2068264.2101428357</v>
      </c>
      <c r="L78" s="78"/>
      <c r="M78" s="8"/>
      <c r="N78" s="13"/>
      <c r="O78" s="13"/>
      <c r="P78" s="13"/>
      <c r="Q78" s="13"/>
      <c r="R78" s="13"/>
      <c r="S78" s="13"/>
      <c r="T78" s="13"/>
      <c r="U78" s="13"/>
    </row>
    <row r="79" spans="1:21" s="139" customFormat="1" ht="16.2" customHeight="1" outlineLevel="1" thickBot="1" x14ac:dyDescent="0.35">
      <c r="A79" s="8"/>
      <c r="B79" s="159"/>
      <c r="C79" s="162"/>
      <c r="D79" s="180" t="s">
        <v>50</v>
      </c>
      <c r="E79" s="181"/>
      <c r="F79" s="119">
        <f t="shared" ref="F79:K79" si="40">+F78/F$19</f>
        <v>6000</v>
      </c>
      <c r="G79" s="119">
        <f t="shared" si="40"/>
        <v>6651.5438247011953</v>
      </c>
      <c r="H79" s="119">
        <f t="shared" si="40"/>
        <v>7102.2663810483873</v>
      </c>
      <c r="I79" s="119">
        <f t="shared" si="40"/>
        <v>7432.9479037499996</v>
      </c>
      <c r="J79" s="119">
        <f t="shared" si="40"/>
        <v>7810.5179665898904</v>
      </c>
      <c r="K79" s="119">
        <f t="shared" si="40"/>
        <v>8207.3976592969666</v>
      </c>
      <c r="L79" s="78"/>
      <c r="M79" s="8"/>
      <c r="N79" s="13"/>
      <c r="O79" s="13"/>
      <c r="P79" s="13"/>
      <c r="Q79" s="13"/>
      <c r="R79" s="13"/>
      <c r="S79" s="13"/>
      <c r="T79" s="13"/>
      <c r="U79" s="13"/>
    </row>
    <row r="80" spans="1:21" s="139" customFormat="1" ht="25.05" customHeight="1" thickBot="1" x14ac:dyDescent="0.35">
      <c r="A80" s="8"/>
      <c r="B80" s="159"/>
      <c r="C80" s="163"/>
      <c r="D80" s="182" t="s">
        <v>85</v>
      </c>
      <c r="E80" s="183"/>
      <c r="F80" s="120">
        <f t="shared" ref="F80:K80" si="41">+(F76-F77)*F75</f>
        <v>67500.000000000058</v>
      </c>
      <c r="G80" s="120">
        <f t="shared" si="41"/>
        <v>18337.218749999971</v>
      </c>
      <c r="H80" s="120">
        <f t="shared" si="41"/>
        <v>39852.277509374937</v>
      </c>
      <c r="I80" s="120">
        <f t="shared" si="41"/>
        <v>64958.216033343633</v>
      </c>
      <c r="J80" s="120">
        <f t="shared" si="41"/>
        <v>94115.793936843722</v>
      </c>
      <c r="K80" s="121">
        <f t="shared" si="41"/>
        <v>102270.92748147123</v>
      </c>
      <c r="L80" s="122"/>
      <c r="M80" s="8"/>
      <c r="N80" s="13"/>
      <c r="O80" s="13"/>
      <c r="P80" s="13"/>
      <c r="Q80" s="13"/>
      <c r="R80" s="13"/>
      <c r="S80" s="13"/>
      <c r="T80" s="13"/>
      <c r="U80" s="13"/>
    </row>
    <row r="81" spans="1:21" ht="16.2" customHeight="1" outlineLevel="1" thickBot="1" x14ac:dyDescent="0.35">
      <c r="A81" s="118"/>
      <c r="B81" s="159"/>
      <c r="C81" s="161" t="s">
        <v>52</v>
      </c>
      <c r="D81" s="186" t="s">
        <v>53</v>
      </c>
      <c r="E81" s="187"/>
      <c r="F81" s="123">
        <v>0.1</v>
      </c>
      <c r="G81" s="124">
        <f>+$F81*G$21</f>
        <v>2.5000000000000001E-2</v>
      </c>
      <c r="H81" s="124">
        <f>+$F81*H$21</f>
        <v>0.05</v>
      </c>
      <c r="I81" s="124">
        <f>+$F81*I$21</f>
        <v>7.5000000000000011E-2</v>
      </c>
      <c r="J81" s="124">
        <f>+$F81*J$21</f>
        <v>0.1</v>
      </c>
      <c r="K81" s="124">
        <f>+$F81*K$21</f>
        <v>0.1</v>
      </c>
      <c r="L81" s="78"/>
      <c r="M81" s="118"/>
      <c r="N81" s="13"/>
      <c r="O81" s="13"/>
      <c r="P81" s="13"/>
      <c r="Q81" s="13"/>
      <c r="R81" s="13"/>
      <c r="S81" s="13"/>
      <c r="T81" s="13"/>
      <c r="U81" s="13"/>
    </row>
    <row r="82" spans="1:21" s="139" customFormat="1" ht="16.2" customHeight="1" outlineLevel="1" thickBot="1" x14ac:dyDescent="0.35">
      <c r="A82" s="8"/>
      <c r="B82" s="159"/>
      <c r="C82" s="162"/>
      <c r="D82" s="180" t="s">
        <v>86</v>
      </c>
      <c r="E82" s="181"/>
      <c r="F82" s="119">
        <f t="shared" ref="F82:K82" si="42">(+F$68*F$20*F$19)*F67</f>
        <v>100000</v>
      </c>
      <c r="G82" s="119">
        <f t="shared" si="42"/>
        <v>100400</v>
      </c>
      <c r="H82" s="119">
        <f t="shared" si="42"/>
        <v>99200</v>
      </c>
      <c r="I82" s="119">
        <f t="shared" si="42"/>
        <v>100000</v>
      </c>
      <c r="J82" s="119">
        <f t="shared" si="42"/>
        <v>100400</v>
      </c>
      <c r="K82" s="119">
        <f t="shared" si="42"/>
        <v>100800</v>
      </c>
      <c r="L82" s="78"/>
      <c r="M82" s="8"/>
      <c r="N82" s="13"/>
      <c r="O82" s="13"/>
      <c r="P82" s="13"/>
      <c r="Q82" s="13"/>
      <c r="R82" s="13"/>
      <c r="S82" s="13"/>
      <c r="T82" s="13"/>
      <c r="U82" s="13"/>
    </row>
    <row r="83" spans="1:21" s="139" customFormat="1" ht="25.05" customHeight="1" thickBot="1" x14ac:dyDescent="0.35">
      <c r="A83" s="8"/>
      <c r="B83" s="159"/>
      <c r="C83" s="163"/>
      <c r="D83" s="182" t="s">
        <v>87</v>
      </c>
      <c r="E83" s="183"/>
      <c r="F83" s="120">
        <f t="shared" ref="F83:K83" si="43">+F82*F$18*F81</f>
        <v>198100</v>
      </c>
      <c r="G83" s="120">
        <f t="shared" si="43"/>
        <v>51214.793000000005</v>
      </c>
      <c r="H83" s="120">
        <f t="shared" si="43"/>
        <v>104241.48784</v>
      </c>
      <c r="I83" s="120">
        <f t="shared" si="43"/>
        <v>162351.91402500001</v>
      </c>
      <c r="J83" s="120">
        <f t="shared" si="43"/>
        <v>223855.14844204398</v>
      </c>
      <c r="K83" s="121">
        <f t="shared" si="43"/>
        <v>231489.41167178063</v>
      </c>
      <c r="L83" s="122"/>
      <c r="M83" s="8"/>
      <c r="N83" s="13"/>
      <c r="O83" s="13"/>
      <c r="P83" s="13"/>
      <c r="Q83" s="13"/>
      <c r="R83" s="13"/>
      <c r="S83" s="13"/>
      <c r="T83" s="13"/>
      <c r="U83" s="13"/>
    </row>
    <row r="84" spans="1:21" ht="16.2" customHeight="1" outlineLevel="1" thickBot="1" x14ac:dyDescent="0.35">
      <c r="A84" s="8"/>
      <c r="B84" s="159"/>
      <c r="C84" s="161" t="s">
        <v>56</v>
      </c>
      <c r="D84" s="179" t="s">
        <v>88</v>
      </c>
      <c r="E84" s="171"/>
      <c r="F84" s="71">
        <v>10</v>
      </c>
      <c r="G84" s="85">
        <f>+F84</f>
        <v>10</v>
      </c>
      <c r="H84" s="85">
        <f t="shared" ref="H84:K85" si="44">+G84</f>
        <v>10</v>
      </c>
      <c r="I84" s="85">
        <f t="shared" si="44"/>
        <v>10</v>
      </c>
      <c r="J84" s="85">
        <f t="shared" si="44"/>
        <v>10</v>
      </c>
      <c r="K84" s="85">
        <f t="shared" si="44"/>
        <v>10</v>
      </c>
      <c r="L84" s="78" t="s">
        <v>40</v>
      </c>
      <c r="M84" s="8"/>
      <c r="N84" s="13"/>
      <c r="O84" s="13"/>
      <c r="P84" s="13"/>
      <c r="Q84" s="13"/>
      <c r="R84" s="13"/>
      <c r="S84" s="13"/>
      <c r="T84" s="13"/>
      <c r="U84" s="13"/>
    </row>
    <row r="85" spans="1:21" ht="16.2" customHeight="1" outlineLevel="1" thickBot="1" x14ac:dyDescent="0.35">
      <c r="A85" s="8"/>
      <c r="B85" s="159"/>
      <c r="C85" s="162"/>
      <c r="D85" s="179" t="s">
        <v>89</v>
      </c>
      <c r="E85" s="171"/>
      <c r="F85" s="71">
        <v>2</v>
      </c>
      <c r="G85" s="85">
        <f>+F85</f>
        <v>2</v>
      </c>
      <c r="H85" s="85">
        <v>2</v>
      </c>
      <c r="I85" s="85">
        <f t="shared" si="44"/>
        <v>2</v>
      </c>
      <c r="J85" s="85">
        <f t="shared" si="44"/>
        <v>2</v>
      </c>
      <c r="K85" s="85">
        <f t="shared" si="44"/>
        <v>2</v>
      </c>
      <c r="L85" s="78"/>
      <c r="M85" s="8"/>
      <c r="N85" s="13"/>
      <c r="O85" s="13"/>
      <c r="P85" s="13"/>
      <c r="Q85" s="13"/>
      <c r="R85" s="13"/>
      <c r="S85" s="13"/>
      <c r="T85" s="13"/>
      <c r="U85" s="13"/>
    </row>
    <row r="86" spans="1:21" ht="16.2" customHeight="1" outlineLevel="1" thickBot="1" x14ac:dyDescent="0.35">
      <c r="A86" s="8"/>
      <c r="B86" s="159"/>
      <c r="C86" s="162"/>
      <c r="D86" s="180" t="s">
        <v>90</v>
      </c>
      <c r="E86" s="181"/>
      <c r="F86" s="128">
        <f t="shared" ref="F86:K86" si="45">+F84*F68</f>
        <v>500</v>
      </c>
      <c r="G86" s="128">
        <f t="shared" si="45"/>
        <v>500</v>
      </c>
      <c r="H86" s="128">
        <f t="shared" si="45"/>
        <v>500</v>
      </c>
      <c r="I86" s="128">
        <f t="shared" si="45"/>
        <v>500</v>
      </c>
      <c r="J86" s="128">
        <f t="shared" si="45"/>
        <v>500</v>
      </c>
      <c r="K86" s="128">
        <f t="shared" si="45"/>
        <v>500</v>
      </c>
      <c r="L86" s="78"/>
      <c r="M86" s="8"/>
      <c r="N86" s="13"/>
      <c r="O86" s="13"/>
      <c r="P86" s="13"/>
      <c r="Q86" s="13"/>
      <c r="R86" s="13"/>
      <c r="S86" s="13"/>
      <c r="T86" s="13"/>
      <c r="U86" s="13"/>
    </row>
    <row r="87" spans="1:21" ht="16.2" customHeight="1" outlineLevel="1" thickBot="1" x14ac:dyDescent="0.35">
      <c r="A87" s="8"/>
      <c r="B87" s="159"/>
      <c r="C87" s="162"/>
      <c r="D87" s="180" t="s">
        <v>91</v>
      </c>
      <c r="E87" s="181"/>
      <c r="F87" s="129">
        <f t="shared" ref="F87:K87" si="46">+F68*F85</f>
        <v>100</v>
      </c>
      <c r="G87" s="129">
        <f t="shared" si="46"/>
        <v>100</v>
      </c>
      <c r="H87" s="129">
        <f t="shared" si="46"/>
        <v>100</v>
      </c>
      <c r="I87" s="129">
        <f t="shared" si="46"/>
        <v>100</v>
      </c>
      <c r="J87" s="129">
        <f t="shared" si="46"/>
        <v>100</v>
      </c>
      <c r="K87" s="129">
        <f t="shared" si="46"/>
        <v>100</v>
      </c>
      <c r="L87" s="78"/>
      <c r="M87" s="8"/>
      <c r="N87" s="13"/>
      <c r="O87" s="13"/>
      <c r="P87" s="13"/>
      <c r="Q87" s="13"/>
      <c r="R87" s="13"/>
      <c r="S87" s="13"/>
      <c r="T87" s="13"/>
      <c r="U87" s="13"/>
    </row>
    <row r="88" spans="1:21" ht="25.05" customHeight="1" thickBot="1" x14ac:dyDescent="0.35">
      <c r="A88" s="126"/>
      <c r="B88" s="160"/>
      <c r="C88" s="163"/>
      <c r="D88" s="182" t="s">
        <v>92</v>
      </c>
      <c r="E88" s="183"/>
      <c r="F88" s="120">
        <f t="shared" ref="F88:K88" si="47">+(F86-F87)*(F$18*F$20)</f>
        <v>63391.999999999993</v>
      </c>
      <c r="G88" s="120">
        <f t="shared" si="47"/>
        <v>65293.759999999995</v>
      </c>
      <c r="H88" s="120">
        <f t="shared" si="47"/>
        <v>67252.572799999994</v>
      </c>
      <c r="I88" s="120">
        <f t="shared" si="47"/>
        <v>69270.149984000003</v>
      </c>
      <c r="J88" s="120">
        <f t="shared" si="47"/>
        <v>71348.254483519995</v>
      </c>
      <c r="K88" s="121">
        <f t="shared" si="47"/>
        <v>73488.702118025598</v>
      </c>
      <c r="L88" s="122"/>
      <c r="M88" s="126"/>
      <c r="N88" s="13"/>
      <c r="O88" s="13"/>
      <c r="P88" s="13"/>
      <c r="Q88" s="13"/>
      <c r="R88" s="13"/>
      <c r="S88" s="13"/>
      <c r="T88" s="13"/>
      <c r="U88" s="13"/>
    </row>
    <row r="89" spans="1:21" ht="30" customHeight="1" thickBot="1" x14ac:dyDescent="0.35">
      <c r="A89" s="8"/>
      <c r="B89" s="132"/>
      <c r="C89" s="132"/>
      <c r="D89" s="175" t="s">
        <v>119</v>
      </c>
      <c r="E89" s="176"/>
      <c r="F89" s="133">
        <f>F80+F83+F88</f>
        <v>328992.00000000006</v>
      </c>
      <c r="G89" s="133">
        <f t="shared" ref="G89" si="48">G80+G83+G88</f>
        <v>134845.77174999996</v>
      </c>
      <c r="H89" s="133">
        <f t="shared" ref="H89" si="49">H80+H83+H88</f>
        <v>211346.33814937493</v>
      </c>
      <c r="I89" s="133">
        <f t="shared" ref="I89" si="50">I80+I83+I88</f>
        <v>296580.28004234366</v>
      </c>
      <c r="J89" s="133">
        <f t="shared" ref="J89" si="51">J80+J83+J88</f>
        <v>389319.19686240767</v>
      </c>
      <c r="K89" s="134">
        <f t="shared" ref="K89" si="52">K80+K83+K88</f>
        <v>407249.04127127747</v>
      </c>
      <c r="L89" s="135"/>
      <c r="M89" s="8"/>
      <c r="N89" s="13"/>
      <c r="O89" s="13"/>
      <c r="P89" s="13"/>
      <c r="Q89" s="13"/>
      <c r="R89" s="13"/>
      <c r="S89" s="13"/>
      <c r="T89" s="13"/>
      <c r="U89" s="13"/>
    </row>
    <row r="90" spans="1:21" x14ac:dyDescent="0.3">
      <c r="A90" s="8"/>
      <c r="B90" s="8"/>
      <c r="C90" s="8"/>
      <c r="D90" s="8"/>
      <c r="E90" s="8"/>
      <c r="F90" s="106"/>
      <c r="G90" s="140"/>
      <c r="H90" s="140"/>
      <c r="I90" s="8"/>
      <c r="J90" s="8"/>
      <c r="K90" s="8"/>
      <c r="L90" s="141"/>
      <c r="M90" s="8"/>
      <c r="N90" s="13"/>
      <c r="O90" s="13"/>
      <c r="P90" s="13"/>
      <c r="Q90" s="13"/>
      <c r="R90" s="13"/>
      <c r="S90" s="13"/>
      <c r="T90" s="13"/>
      <c r="U90" s="13"/>
    </row>
    <row r="91" spans="1:21" hidden="1" x14ac:dyDescent="0.3">
      <c r="A91" s="8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8"/>
      <c r="N91" s="13"/>
      <c r="O91" s="13"/>
      <c r="P91" s="13"/>
      <c r="Q91" s="13"/>
      <c r="R91" s="13"/>
      <c r="S91" s="13"/>
      <c r="T91" s="13"/>
      <c r="U91" s="13"/>
    </row>
    <row r="92" spans="1:21" hidden="1" x14ac:dyDescent="0.3">
      <c r="A92" s="8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8"/>
      <c r="N92" s="13"/>
      <c r="O92" s="13"/>
      <c r="P92" s="13"/>
      <c r="Q92" s="13"/>
      <c r="R92" s="13"/>
      <c r="S92" s="13"/>
      <c r="T92" s="13"/>
      <c r="U92" s="13"/>
    </row>
    <row r="93" spans="1:21" hidden="1" x14ac:dyDescent="0.3">
      <c r="A93" s="8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8"/>
      <c r="N93" s="13"/>
      <c r="O93" s="13"/>
      <c r="P93" s="13"/>
      <c r="Q93" s="13"/>
      <c r="R93" s="13"/>
      <c r="S93" s="13"/>
      <c r="T93" s="13"/>
      <c r="U93" s="13"/>
    </row>
    <row r="94" spans="1:21" hidden="1" x14ac:dyDescent="0.3">
      <c r="A94" s="8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8"/>
      <c r="N94" s="13"/>
      <c r="O94" s="13"/>
      <c r="P94" s="13"/>
      <c r="Q94" s="13"/>
      <c r="R94" s="13"/>
      <c r="S94" s="13"/>
      <c r="T94" s="13"/>
      <c r="U94" s="13"/>
    </row>
    <row r="95" spans="1:21" hidden="1" x14ac:dyDescent="0.3">
      <c r="A95" s="8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8"/>
      <c r="N95" s="13"/>
      <c r="O95" s="13"/>
      <c r="P95" s="13"/>
      <c r="Q95" s="13"/>
      <c r="R95" s="13"/>
      <c r="S95" s="13"/>
      <c r="T95" s="13"/>
      <c r="U95" s="13"/>
    </row>
    <row r="96" spans="1:21" hidden="1" x14ac:dyDescent="0.3">
      <c r="A96" s="8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8"/>
      <c r="N96" s="13"/>
      <c r="O96" s="13"/>
      <c r="P96" s="13"/>
      <c r="Q96" s="13"/>
      <c r="R96" s="13"/>
      <c r="S96" s="13"/>
      <c r="T96" s="13"/>
      <c r="U96" s="13"/>
    </row>
    <row r="97" spans="1:21" hidden="1" x14ac:dyDescent="0.3">
      <c r="A97" s="8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8"/>
      <c r="N97" s="13"/>
      <c r="O97" s="13"/>
      <c r="P97" s="13"/>
      <c r="Q97" s="13"/>
      <c r="R97" s="13"/>
      <c r="S97" s="13"/>
      <c r="T97" s="13"/>
      <c r="U97" s="13"/>
    </row>
    <row r="98" spans="1:21" hidden="1" x14ac:dyDescent="0.3">
      <c r="A98" s="8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8"/>
      <c r="N98" s="13"/>
      <c r="O98" s="13"/>
      <c r="P98" s="13"/>
      <c r="Q98" s="13"/>
      <c r="R98" s="13"/>
      <c r="S98" s="13"/>
      <c r="T98" s="13"/>
      <c r="U98" s="13"/>
    </row>
    <row r="99" spans="1:21" hidden="1" x14ac:dyDescent="0.3">
      <c r="A99" s="8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8"/>
      <c r="N99" s="13"/>
      <c r="O99" s="13"/>
      <c r="P99" s="13"/>
      <c r="Q99" s="13"/>
      <c r="R99" s="13"/>
      <c r="S99" s="13"/>
      <c r="T99" s="13"/>
      <c r="U99" s="13"/>
    </row>
    <row r="100" spans="1:21" hidden="1" x14ac:dyDescent="0.3">
      <c r="A100" s="8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8"/>
      <c r="N100" s="13"/>
      <c r="O100" s="13"/>
      <c r="P100" s="13"/>
      <c r="Q100" s="13"/>
      <c r="R100" s="13"/>
      <c r="S100" s="13"/>
      <c r="T100" s="13"/>
      <c r="U100" s="13"/>
    </row>
  </sheetData>
  <sheetProtection algorithmName="SHA-512" hashValue="LTay9znugSUscvnYMkfb7TxIbgMhUsDiBHBZJmYVCU6QFegxtgYyMww1j7j4DbhbnnuKg+eroChcEp5fnNwcyw==" saltValue="ZgnmCNIcReV+aG/E9TxXQw==" spinCount="100000" sheet="1" formatRows="0"/>
  <mergeCells count="71">
    <mergeCell ref="G1:J1"/>
    <mergeCell ref="D14:E14"/>
    <mergeCell ref="D8:E8"/>
    <mergeCell ref="D11:E11"/>
    <mergeCell ref="D16:E16"/>
    <mergeCell ref="D52:E52"/>
    <mergeCell ref="D44:E44"/>
    <mergeCell ref="D40:E40"/>
    <mergeCell ref="D41:E41"/>
    <mergeCell ref="D42:E42"/>
    <mergeCell ref="D48:E48"/>
    <mergeCell ref="D32:E32"/>
    <mergeCell ref="D50:E50"/>
    <mergeCell ref="D51:E51"/>
    <mergeCell ref="D47:E47"/>
    <mergeCell ref="D24:E24"/>
    <mergeCell ref="D43:E43"/>
    <mergeCell ref="D46:E46"/>
    <mergeCell ref="D45:E45"/>
    <mergeCell ref="D31:E31"/>
    <mergeCell ref="D85:E85"/>
    <mergeCell ref="D76:E76"/>
    <mergeCell ref="D84:E84"/>
    <mergeCell ref="D81:E81"/>
    <mergeCell ref="D89:E89"/>
    <mergeCell ref="D83:E83"/>
    <mergeCell ref="D88:E88"/>
    <mergeCell ref="D86:E86"/>
    <mergeCell ref="D87:E87"/>
    <mergeCell ref="D74:E74"/>
    <mergeCell ref="D36:E36"/>
    <mergeCell ref="D37:E37"/>
    <mergeCell ref="D38:E38"/>
    <mergeCell ref="D82:E82"/>
    <mergeCell ref="D71:E71"/>
    <mergeCell ref="D70:E70"/>
    <mergeCell ref="D75:E75"/>
    <mergeCell ref="D80:E80"/>
    <mergeCell ref="D79:E79"/>
    <mergeCell ref="D68:E68"/>
    <mergeCell ref="D72:E72"/>
    <mergeCell ref="D73:E73"/>
    <mergeCell ref="D77:E77"/>
    <mergeCell ref="D78:E78"/>
    <mergeCell ref="D55:E55"/>
    <mergeCell ref="C14:C21"/>
    <mergeCell ref="C4:C11"/>
    <mergeCell ref="D19:E19"/>
    <mergeCell ref="D20:E20"/>
    <mergeCell ref="D69:E69"/>
    <mergeCell ref="D18:E18"/>
    <mergeCell ref="D66:E66"/>
    <mergeCell ref="D30:E30"/>
    <mergeCell ref="D33:E33"/>
    <mergeCell ref="D34:E34"/>
    <mergeCell ref="D39:E39"/>
    <mergeCell ref="D35:E35"/>
    <mergeCell ref="D49:E49"/>
    <mergeCell ref="D53:E53"/>
    <mergeCell ref="D4:E4"/>
    <mergeCell ref="D67:E67"/>
    <mergeCell ref="B30:B52"/>
    <mergeCell ref="B66:B88"/>
    <mergeCell ref="C66:C69"/>
    <mergeCell ref="C70:C80"/>
    <mergeCell ref="C81:C83"/>
    <mergeCell ref="C30:C33"/>
    <mergeCell ref="C84:C88"/>
    <mergeCell ref="C34:C44"/>
    <mergeCell ref="C45:C47"/>
    <mergeCell ref="C48:C52"/>
  </mergeCells>
  <phoneticPr fontId="7" type="noConversion"/>
  <pageMargins left="0.7" right="0.7" top="0.75" bottom="0.75" header="0.3" footer="0.3"/>
  <pageSetup scale="99" fitToHeight="0" orientation="portrait" horizontalDpi="4294967292" verticalDpi="4294967292" r:id="rId1"/>
  <headerFooter>
    <oddFooter>&amp;L&amp;D&amp;CConfidential&amp;R&amp;P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FE0F6-D9E0-49E2-AAF3-0A5B7DDB4375}">
  <dimension ref="A1:I49"/>
  <sheetViews>
    <sheetView topLeftCell="A2" zoomScale="130" zoomScaleNormal="130" workbookViewId="0"/>
  </sheetViews>
  <sheetFormatPr defaultColWidth="0" defaultRowHeight="15.6" zeroHeight="1" x14ac:dyDescent="0.3"/>
  <cols>
    <col min="1" max="1" width="71.296875" customWidth="1"/>
    <col min="2" max="9" width="8.796875" hidden="1" customWidth="1"/>
    <col min="10" max="16384" width="8.796875" hidden="1"/>
  </cols>
  <sheetData>
    <row r="1" spans="1:9" ht="218.4" customHeight="1" x14ac:dyDescent="0.3">
      <c r="A1" s="1"/>
      <c r="B1" s="1"/>
      <c r="C1" s="1"/>
      <c r="D1" s="1"/>
      <c r="E1" s="1"/>
      <c r="F1" s="1"/>
      <c r="G1" s="1"/>
      <c r="H1" s="1"/>
      <c r="I1" s="1"/>
    </row>
    <row r="2" spans="1:9" ht="220.2" customHeigh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225.6" customHeight="1" x14ac:dyDescent="0.3">
      <c r="A3" s="1"/>
      <c r="B3" s="1"/>
      <c r="C3" s="1"/>
      <c r="D3" s="1"/>
      <c r="E3" s="1"/>
      <c r="F3" s="1"/>
      <c r="G3" s="1"/>
      <c r="H3" s="1"/>
      <c r="I3" s="1"/>
    </row>
    <row r="4" spans="1:9" hidden="1" x14ac:dyDescent="0.3">
      <c r="A4" s="1"/>
      <c r="B4" s="1"/>
      <c r="C4" s="1"/>
      <c r="D4" s="1"/>
      <c r="E4" s="1"/>
      <c r="F4" s="1"/>
      <c r="G4" s="1"/>
      <c r="H4" s="1"/>
      <c r="I4" s="1"/>
    </row>
    <row r="5" spans="1:9" hidden="1" x14ac:dyDescent="0.3">
      <c r="A5" s="1"/>
      <c r="B5" s="1"/>
      <c r="C5" s="1"/>
      <c r="D5" s="1"/>
      <c r="E5" s="1"/>
      <c r="F5" s="1"/>
      <c r="G5" s="1"/>
      <c r="H5" s="1"/>
      <c r="I5" s="1"/>
    </row>
    <row r="6" spans="1:9" hidden="1" x14ac:dyDescent="0.3">
      <c r="A6" s="1"/>
      <c r="B6" s="1"/>
      <c r="C6" s="1"/>
      <c r="D6" s="1"/>
      <c r="E6" s="1"/>
      <c r="F6" s="1"/>
      <c r="G6" s="1"/>
      <c r="H6" s="1"/>
      <c r="I6" s="1"/>
    </row>
    <row r="7" spans="1:9" hidden="1" x14ac:dyDescent="0.3">
      <c r="A7" s="1"/>
      <c r="B7" s="1"/>
      <c r="C7" s="1"/>
      <c r="D7" s="1"/>
      <c r="E7" s="1"/>
      <c r="F7" s="1"/>
      <c r="G7" s="1"/>
      <c r="H7" s="1"/>
      <c r="I7" s="1"/>
    </row>
    <row r="8" spans="1:9" hidden="1" x14ac:dyDescent="0.3">
      <c r="A8" s="1"/>
      <c r="B8" s="1"/>
      <c r="C8" s="1"/>
      <c r="D8" s="1"/>
      <c r="E8" s="1"/>
      <c r="F8" s="1"/>
      <c r="G8" s="1"/>
      <c r="H8" s="1"/>
      <c r="I8" s="1"/>
    </row>
    <row r="9" spans="1:9" hidden="1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hidden="1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hidden="1" x14ac:dyDescent="0.3">
      <c r="A11" s="1"/>
      <c r="B11" s="1"/>
      <c r="C11" s="1"/>
      <c r="D11" s="1"/>
      <c r="E11" s="1"/>
      <c r="F11" s="1"/>
      <c r="G11" s="1"/>
      <c r="H11" s="1"/>
      <c r="I11" s="1"/>
    </row>
    <row r="12" spans="1:9" hidden="1" x14ac:dyDescent="0.3">
      <c r="A12" s="1"/>
      <c r="B12" s="1"/>
      <c r="C12" s="1"/>
      <c r="D12" s="1"/>
      <c r="E12" s="1"/>
      <c r="F12" s="1"/>
      <c r="G12" s="1"/>
      <c r="H12" s="1"/>
      <c r="I12" s="1"/>
    </row>
    <row r="13" spans="1:9" hidden="1" x14ac:dyDescent="0.3">
      <c r="A13" s="1"/>
      <c r="B13" s="1"/>
      <c r="C13" s="1"/>
      <c r="D13" s="1"/>
      <c r="E13" s="1"/>
      <c r="F13" s="1"/>
      <c r="G13" s="1"/>
      <c r="H13" s="1"/>
      <c r="I13" s="1"/>
    </row>
    <row r="14" spans="1:9" hidden="1" x14ac:dyDescent="0.3">
      <c r="A14" s="1"/>
      <c r="B14" s="1"/>
      <c r="C14" s="1"/>
      <c r="D14" s="1"/>
      <c r="E14" s="1"/>
      <c r="F14" s="1"/>
      <c r="G14" s="1"/>
      <c r="H14" s="1"/>
      <c r="I14" s="1"/>
    </row>
    <row r="15" spans="1:9" hidden="1" x14ac:dyDescent="0.3">
      <c r="A15" s="1"/>
      <c r="B15" s="1"/>
      <c r="C15" s="1"/>
      <c r="D15" s="1"/>
      <c r="E15" s="1"/>
      <c r="F15" s="1"/>
      <c r="G15" s="1"/>
      <c r="H15" s="1"/>
      <c r="I15" s="1"/>
    </row>
    <row r="16" spans="1:9" hidden="1" x14ac:dyDescent="0.3">
      <c r="A16" s="1"/>
      <c r="B16" s="1"/>
      <c r="C16" s="1"/>
      <c r="D16" s="1"/>
      <c r="E16" s="1"/>
      <c r="F16" s="1"/>
      <c r="G16" s="1"/>
      <c r="H16" s="1"/>
      <c r="I16" s="1"/>
    </row>
    <row r="17" spans="1:9" hidden="1" x14ac:dyDescent="0.3">
      <c r="A17" s="1"/>
      <c r="B17" s="1"/>
      <c r="C17" s="1"/>
      <c r="D17" s="1"/>
      <c r="E17" s="1"/>
      <c r="F17" s="1"/>
      <c r="G17" s="1"/>
      <c r="H17" s="1"/>
      <c r="I17" s="1"/>
    </row>
    <row r="18" spans="1:9" hidden="1" x14ac:dyDescent="0.3">
      <c r="A18" s="1"/>
      <c r="B18" s="1"/>
      <c r="C18" s="1"/>
      <c r="D18" s="1"/>
      <c r="E18" s="1"/>
      <c r="F18" s="1"/>
      <c r="G18" s="1"/>
      <c r="H18" s="1"/>
      <c r="I18" s="1"/>
    </row>
    <row r="19" spans="1:9" hidden="1" x14ac:dyDescent="0.3">
      <c r="A19" s="1"/>
      <c r="B19" s="1"/>
      <c r="C19" s="1"/>
      <c r="D19" s="1"/>
      <c r="E19" s="1"/>
      <c r="F19" s="1"/>
      <c r="G19" s="1"/>
      <c r="H19" s="1"/>
      <c r="I19" s="1"/>
    </row>
    <row r="20" spans="1:9" hidden="1" x14ac:dyDescent="0.3">
      <c r="A20" s="1"/>
      <c r="B20" s="1"/>
      <c r="C20" s="1"/>
      <c r="D20" s="1"/>
      <c r="E20" s="1"/>
      <c r="F20" s="1"/>
      <c r="G20" s="1"/>
      <c r="H20" s="1"/>
      <c r="I20" s="1"/>
    </row>
    <row r="21" spans="1:9" hidden="1" x14ac:dyDescent="0.3">
      <c r="A21" s="1"/>
      <c r="B21" s="1"/>
      <c r="C21" s="1"/>
      <c r="D21" s="1"/>
      <c r="E21" s="1"/>
      <c r="F21" s="1"/>
      <c r="G21" s="1"/>
      <c r="H21" s="1"/>
      <c r="I21" s="1"/>
    </row>
    <row r="22" spans="1:9" hidden="1" x14ac:dyDescent="0.3">
      <c r="A22" s="1"/>
      <c r="B22" s="1"/>
      <c r="C22" s="1"/>
      <c r="D22" s="1"/>
      <c r="E22" s="1"/>
      <c r="F22" s="1"/>
      <c r="G22" s="1"/>
      <c r="H22" s="1"/>
      <c r="I22" s="1"/>
    </row>
    <row r="23" spans="1:9" hidden="1" x14ac:dyDescent="0.3">
      <c r="A23" s="1"/>
      <c r="B23" s="1"/>
      <c r="C23" s="1"/>
      <c r="D23" s="1"/>
      <c r="E23" s="1"/>
      <c r="F23" s="1"/>
      <c r="G23" s="1"/>
      <c r="H23" s="1"/>
      <c r="I23" s="1"/>
    </row>
    <row r="24" spans="1:9" hidden="1" x14ac:dyDescent="0.3">
      <c r="A24" s="1"/>
      <c r="B24" s="1"/>
      <c r="C24" s="1"/>
      <c r="D24" s="1"/>
      <c r="E24" s="1"/>
      <c r="F24" s="1"/>
      <c r="G24" s="1"/>
      <c r="H24" s="1"/>
      <c r="I24" s="1"/>
    </row>
    <row r="25" spans="1:9" hidden="1" x14ac:dyDescent="0.3">
      <c r="A25" s="1"/>
      <c r="B25" s="1"/>
      <c r="C25" s="1"/>
      <c r="D25" s="1"/>
      <c r="E25" s="1"/>
      <c r="F25" s="1"/>
      <c r="G25" s="1"/>
      <c r="H25" s="1"/>
      <c r="I25" s="1"/>
    </row>
    <row r="26" spans="1:9" hidden="1" x14ac:dyDescent="0.3">
      <c r="A26" s="1"/>
      <c r="B26" s="1"/>
      <c r="C26" s="1"/>
      <c r="D26" s="1"/>
      <c r="E26" s="1"/>
      <c r="F26" s="1"/>
      <c r="G26" s="1"/>
      <c r="H26" s="1"/>
      <c r="I26" s="1"/>
    </row>
    <row r="27" spans="1:9" hidden="1" x14ac:dyDescent="0.3">
      <c r="A27" s="1"/>
      <c r="B27" s="1"/>
      <c r="C27" s="1"/>
      <c r="D27" s="1"/>
      <c r="E27" s="1"/>
      <c r="F27" s="1"/>
      <c r="G27" s="1"/>
      <c r="H27" s="1"/>
      <c r="I27" s="1"/>
    </row>
    <row r="28" spans="1:9" hidden="1" x14ac:dyDescent="0.3">
      <c r="A28" s="1"/>
      <c r="B28" s="1"/>
      <c r="C28" s="1"/>
      <c r="D28" s="1"/>
      <c r="E28" s="1"/>
      <c r="F28" s="1"/>
      <c r="G28" s="1"/>
      <c r="H28" s="1"/>
      <c r="I28" s="1"/>
    </row>
    <row r="29" spans="1:9" hidden="1" x14ac:dyDescent="0.3">
      <c r="A29" s="1"/>
      <c r="B29" s="1"/>
      <c r="C29" s="1"/>
      <c r="D29" s="1"/>
      <c r="E29" s="1"/>
      <c r="F29" s="1"/>
      <c r="G29" s="1"/>
      <c r="H29" s="1"/>
      <c r="I29" s="1"/>
    </row>
    <row r="30" spans="1:9" hidden="1" x14ac:dyDescent="0.3">
      <c r="A30" s="1"/>
      <c r="B30" s="1"/>
      <c r="C30" s="1"/>
      <c r="D30" s="1"/>
      <c r="E30" s="1"/>
      <c r="F30" s="1"/>
      <c r="G30" s="1"/>
      <c r="H30" s="1"/>
      <c r="I30" s="1"/>
    </row>
    <row r="31" spans="1:9" hidden="1" x14ac:dyDescent="0.3">
      <c r="A31" s="1"/>
      <c r="B31" s="1"/>
      <c r="C31" s="1"/>
      <c r="D31" s="1"/>
      <c r="E31" s="1"/>
      <c r="F31" s="1"/>
      <c r="G31" s="1"/>
      <c r="H31" s="1"/>
      <c r="I31" s="1"/>
    </row>
    <row r="32" spans="1:9" hidden="1" x14ac:dyDescent="0.3">
      <c r="A32" s="1"/>
      <c r="B32" s="1"/>
      <c r="C32" s="1"/>
      <c r="D32" s="1"/>
      <c r="E32" s="1"/>
      <c r="F32" s="1"/>
      <c r="G32" s="1"/>
      <c r="H32" s="1"/>
      <c r="I32" s="1"/>
    </row>
    <row r="33" spans="1:9" hidden="1" x14ac:dyDescent="0.3">
      <c r="A33" s="1"/>
      <c r="B33" s="1"/>
      <c r="C33" s="1"/>
      <c r="D33" s="1"/>
      <c r="E33" s="1"/>
      <c r="F33" s="1"/>
      <c r="G33" s="1"/>
      <c r="H33" s="1"/>
      <c r="I33" s="1"/>
    </row>
    <row r="34" spans="1:9" hidden="1" x14ac:dyDescent="0.3">
      <c r="A34" s="1"/>
      <c r="B34" s="1"/>
      <c r="C34" s="1"/>
      <c r="D34" s="1"/>
      <c r="E34" s="1"/>
      <c r="F34" s="1"/>
      <c r="G34" s="1"/>
      <c r="H34" s="1"/>
      <c r="I34" s="1"/>
    </row>
    <row r="35" spans="1:9" hidden="1" x14ac:dyDescent="0.3">
      <c r="A35" s="1"/>
      <c r="B35" s="1"/>
      <c r="C35" s="1"/>
      <c r="D35" s="1"/>
      <c r="E35" s="1"/>
      <c r="F35" s="1"/>
      <c r="G35" s="1"/>
      <c r="H35" s="1"/>
      <c r="I35" s="1"/>
    </row>
    <row r="36" spans="1:9" hidden="1" x14ac:dyDescent="0.3">
      <c r="A36" s="1"/>
      <c r="B36" s="1"/>
      <c r="C36" s="1"/>
      <c r="D36" s="1"/>
      <c r="E36" s="1"/>
      <c r="F36" s="1"/>
      <c r="G36" s="1"/>
      <c r="H36" s="1"/>
      <c r="I36" s="1"/>
    </row>
    <row r="37" spans="1:9" hidden="1" x14ac:dyDescent="0.3">
      <c r="A37" s="1"/>
      <c r="B37" s="1"/>
      <c r="C37" s="1"/>
      <c r="D37" s="1"/>
      <c r="E37" s="1"/>
      <c r="F37" s="1"/>
      <c r="G37" s="1"/>
      <c r="H37" s="1"/>
      <c r="I37" s="1"/>
    </row>
    <row r="38" spans="1:9" hidden="1" x14ac:dyDescent="0.3">
      <c r="A38" s="1"/>
      <c r="B38" s="1"/>
      <c r="C38" s="1"/>
      <c r="D38" s="1"/>
      <c r="E38" s="1"/>
      <c r="F38" s="1"/>
      <c r="G38" s="1"/>
      <c r="H38" s="1"/>
      <c r="I38" s="1"/>
    </row>
    <row r="39" spans="1:9" hidden="1" x14ac:dyDescent="0.3">
      <c r="A39" s="1"/>
      <c r="B39" s="1"/>
      <c r="C39" s="1"/>
      <c r="D39" s="1"/>
      <c r="E39" s="1"/>
      <c r="F39" s="1"/>
      <c r="G39" s="1"/>
      <c r="H39" s="1"/>
      <c r="I39" s="1"/>
    </row>
    <row r="40" spans="1:9" hidden="1" x14ac:dyDescent="0.3">
      <c r="A40" s="1"/>
      <c r="B40" s="1"/>
      <c r="C40" s="1"/>
      <c r="D40" s="1"/>
      <c r="E40" s="1"/>
      <c r="F40" s="1"/>
      <c r="G40" s="1"/>
      <c r="H40" s="1"/>
      <c r="I40" s="1"/>
    </row>
    <row r="41" spans="1:9" hidden="1" x14ac:dyDescent="0.3">
      <c r="A41" s="1"/>
      <c r="B41" s="1"/>
      <c r="C41" s="1"/>
      <c r="D41" s="1"/>
      <c r="E41" s="1"/>
      <c r="F41" s="1"/>
      <c r="G41" s="1"/>
      <c r="H41" s="1"/>
      <c r="I41" s="1"/>
    </row>
    <row r="42" spans="1:9" hidden="1" x14ac:dyDescent="0.3">
      <c r="A42" s="1"/>
      <c r="B42" s="1"/>
      <c r="C42" s="1"/>
      <c r="D42" s="1"/>
      <c r="E42" s="1"/>
      <c r="F42" s="1"/>
      <c r="G42" s="1"/>
      <c r="H42" s="1"/>
      <c r="I42" s="1"/>
    </row>
    <row r="43" spans="1:9" hidden="1" x14ac:dyDescent="0.3">
      <c r="A43" s="1"/>
      <c r="B43" s="1"/>
      <c r="C43" s="1"/>
      <c r="D43" s="1"/>
      <c r="E43" s="1"/>
      <c r="F43" s="1"/>
      <c r="G43" s="1"/>
      <c r="H43" s="1"/>
      <c r="I43" s="1"/>
    </row>
    <row r="49" customFormat="1" hidden="1" x14ac:dyDescent="0.3"/>
  </sheetData>
  <sheetProtection algorithmName="SHA-512" hashValue="9j4KArHCEUlgjqjEIzxrHJ5uqR24T7dLCbNM14Q6AFkPApViiBOyKusy6GUVq6uyW/NaAptRtRG2GJgapCSUuw==" saltValue="ozGOnV7HesGRdINs/0SuHw==" spinCount="100000"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28C24-0AD9-42A0-8162-AB8EB7948950}">
  <dimension ref="A1:D37"/>
  <sheetViews>
    <sheetView zoomScale="130" zoomScaleNormal="130" workbookViewId="0"/>
  </sheetViews>
  <sheetFormatPr defaultColWidth="0" defaultRowHeight="15.6" zeroHeight="1" x14ac:dyDescent="0.3"/>
  <cols>
    <col min="1" max="2" width="8.69921875" style="143" customWidth="1"/>
    <col min="3" max="3" width="51.69921875" style="153" customWidth="1"/>
    <col min="4" max="4" width="2.59765625" style="143" customWidth="1"/>
    <col min="5" max="16384" width="8.69921875" style="143" hidden="1"/>
  </cols>
  <sheetData>
    <row r="1" spans="1:4" ht="21.6" thickBot="1" x14ac:dyDescent="0.45">
      <c r="B1" s="144" t="s">
        <v>93</v>
      </c>
      <c r="C1" s="145"/>
      <c r="D1" s="146"/>
    </row>
    <row r="2" spans="1:4" x14ac:dyDescent="0.3">
      <c r="A2" s="200" t="s">
        <v>94</v>
      </c>
      <c r="B2" s="147" t="s">
        <v>95</v>
      </c>
      <c r="C2" s="148"/>
      <c r="D2" s="146"/>
    </row>
    <row r="3" spans="1:4" x14ac:dyDescent="0.3">
      <c r="A3" s="201"/>
      <c r="B3" s="149"/>
      <c r="C3" s="150" t="s">
        <v>31</v>
      </c>
      <c r="D3" s="146"/>
    </row>
    <row r="4" spans="1:4" x14ac:dyDescent="0.3">
      <c r="A4" s="201"/>
      <c r="B4" s="149"/>
      <c r="C4" s="150" t="s">
        <v>32</v>
      </c>
      <c r="D4" s="146"/>
    </row>
    <row r="5" spans="1:4" ht="16.2" thickBot="1" x14ac:dyDescent="0.35">
      <c r="A5" s="202"/>
      <c r="B5" s="151"/>
      <c r="C5" s="152" t="s">
        <v>33</v>
      </c>
      <c r="D5" s="146"/>
    </row>
    <row r="6" spans="1:4" ht="16.2" thickBot="1" x14ac:dyDescent="0.35">
      <c r="A6" s="146"/>
      <c r="B6" s="146"/>
      <c r="C6" s="145"/>
      <c r="D6" s="146"/>
    </row>
    <row r="7" spans="1:4" x14ac:dyDescent="0.3">
      <c r="A7" s="200" t="s">
        <v>94</v>
      </c>
      <c r="B7" s="147" t="s">
        <v>96</v>
      </c>
      <c r="C7" s="148"/>
      <c r="D7" s="146"/>
    </row>
    <row r="8" spans="1:4" x14ac:dyDescent="0.3">
      <c r="A8" s="201"/>
      <c r="B8" s="149"/>
      <c r="C8" s="150" t="s">
        <v>64</v>
      </c>
      <c r="D8" s="146"/>
    </row>
    <row r="9" spans="1:4" x14ac:dyDescent="0.3">
      <c r="A9" s="201"/>
      <c r="B9" s="149"/>
      <c r="C9" s="150" t="s">
        <v>65</v>
      </c>
      <c r="D9" s="146"/>
    </row>
    <row r="10" spans="1:4" x14ac:dyDescent="0.3">
      <c r="A10" s="201"/>
      <c r="B10" s="149"/>
      <c r="C10" s="150" t="s">
        <v>66</v>
      </c>
      <c r="D10" s="146"/>
    </row>
    <row r="11" spans="1:4" x14ac:dyDescent="0.3">
      <c r="A11" s="201"/>
      <c r="B11" s="149"/>
      <c r="C11" s="150" t="s">
        <v>67</v>
      </c>
      <c r="D11" s="146"/>
    </row>
    <row r="12" spans="1:4" x14ac:dyDescent="0.3">
      <c r="A12" s="201"/>
      <c r="B12" s="149"/>
      <c r="C12" s="150" t="s">
        <v>68</v>
      </c>
      <c r="D12" s="146"/>
    </row>
    <row r="13" spans="1:4" x14ac:dyDescent="0.3">
      <c r="A13" s="201"/>
      <c r="B13" s="149"/>
      <c r="C13" s="150" t="s">
        <v>69</v>
      </c>
      <c r="D13" s="146"/>
    </row>
    <row r="14" spans="1:4" x14ac:dyDescent="0.3">
      <c r="A14" s="201"/>
      <c r="B14" s="149"/>
      <c r="C14" s="150" t="s">
        <v>70</v>
      </c>
      <c r="D14" s="146"/>
    </row>
    <row r="15" spans="1:4" ht="16.2" thickBot="1" x14ac:dyDescent="0.35">
      <c r="A15" s="202"/>
      <c r="B15" s="151"/>
      <c r="C15" s="152" t="s">
        <v>71</v>
      </c>
      <c r="D15" s="146"/>
    </row>
    <row r="16" spans="1:4" ht="16.2" thickBot="1" x14ac:dyDescent="0.35">
      <c r="A16" s="146"/>
      <c r="B16" s="146"/>
      <c r="C16" s="145"/>
      <c r="D16" s="146"/>
    </row>
    <row r="17" spans="1:4" x14ac:dyDescent="0.3">
      <c r="A17" s="203" t="s">
        <v>97</v>
      </c>
      <c r="B17" s="147" t="s">
        <v>98</v>
      </c>
      <c r="C17" s="148"/>
      <c r="D17" s="146"/>
    </row>
    <row r="18" spans="1:4" x14ac:dyDescent="0.3">
      <c r="A18" s="204"/>
      <c r="B18" s="149"/>
      <c r="C18" s="150" t="s">
        <v>99</v>
      </c>
      <c r="D18" s="146"/>
    </row>
    <row r="19" spans="1:4" x14ac:dyDescent="0.3">
      <c r="A19" s="204"/>
      <c r="B19" s="149"/>
      <c r="C19" s="150" t="s">
        <v>100</v>
      </c>
      <c r="D19" s="146"/>
    </row>
    <row r="20" spans="1:4" x14ac:dyDescent="0.3">
      <c r="A20" s="204"/>
      <c r="B20" s="149"/>
      <c r="C20" s="150" t="s">
        <v>101</v>
      </c>
      <c r="D20" s="146"/>
    </row>
    <row r="21" spans="1:4" x14ac:dyDescent="0.3">
      <c r="A21" s="204"/>
      <c r="B21" s="149"/>
      <c r="C21" s="150" t="s">
        <v>102</v>
      </c>
      <c r="D21" s="146"/>
    </row>
    <row r="22" spans="1:4" x14ac:dyDescent="0.3">
      <c r="A22" s="204"/>
      <c r="B22" s="149"/>
      <c r="C22" s="150" t="s">
        <v>103</v>
      </c>
      <c r="D22" s="146"/>
    </row>
    <row r="23" spans="1:4" x14ac:dyDescent="0.3">
      <c r="A23" s="204"/>
      <c r="B23" s="149"/>
      <c r="C23" s="150" t="s">
        <v>104</v>
      </c>
      <c r="D23" s="146"/>
    </row>
    <row r="24" spans="1:4" x14ac:dyDescent="0.3">
      <c r="A24" s="204"/>
      <c r="B24" s="149"/>
      <c r="C24" s="150" t="s">
        <v>105</v>
      </c>
      <c r="D24" s="146"/>
    </row>
    <row r="25" spans="1:4" ht="16.2" thickBot="1" x14ac:dyDescent="0.35">
      <c r="A25" s="205"/>
      <c r="B25" s="151"/>
      <c r="C25" s="152" t="s">
        <v>106</v>
      </c>
      <c r="D25" s="146"/>
    </row>
    <row r="26" spans="1:4" ht="16.2" thickBot="1" x14ac:dyDescent="0.35">
      <c r="A26" s="146"/>
      <c r="B26" s="146"/>
      <c r="C26" s="145"/>
      <c r="D26" s="146"/>
    </row>
    <row r="27" spans="1:4" x14ac:dyDescent="0.3">
      <c r="A27" s="203" t="s">
        <v>97</v>
      </c>
      <c r="B27" s="147" t="s">
        <v>107</v>
      </c>
      <c r="C27" s="148"/>
      <c r="D27" s="146"/>
    </row>
    <row r="28" spans="1:4" x14ac:dyDescent="0.3">
      <c r="A28" s="204"/>
      <c r="B28" s="149"/>
      <c r="C28" s="150" t="s">
        <v>108</v>
      </c>
      <c r="D28" s="146"/>
    </row>
    <row r="29" spans="1:4" x14ac:dyDescent="0.3">
      <c r="A29" s="204"/>
      <c r="B29" s="149"/>
      <c r="C29" s="150" t="s">
        <v>109</v>
      </c>
      <c r="D29" s="146"/>
    </row>
    <row r="30" spans="1:4" ht="16.2" thickBot="1" x14ac:dyDescent="0.35">
      <c r="A30" s="205"/>
      <c r="B30" s="151"/>
      <c r="C30" s="152" t="s">
        <v>110</v>
      </c>
      <c r="D30" s="146"/>
    </row>
    <row r="31" spans="1:4" ht="16.2" thickBot="1" x14ac:dyDescent="0.35">
      <c r="B31" s="146"/>
      <c r="C31" s="145"/>
      <c r="D31" s="146"/>
    </row>
    <row r="32" spans="1:4" x14ac:dyDescent="0.3">
      <c r="A32" s="203" t="s">
        <v>97</v>
      </c>
      <c r="B32" s="147" t="s">
        <v>111</v>
      </c>
      <c r="C32" s="148"/>
      <c r="D32" s="146"/>
    </row>
    <row r="33" spans="1:4" x14ac:dyDescent="0.3">
      <c r="A33" s="204"/>
      <c r="B33" s="149"/>
      <c r="C33" s="150" t="s">
        <v>112</v>
      </c>
      <c r="D33" s="146"/>
    </row>
    <row r="34" spans="1:4" x14ac:dyDescent="0.3">
      <c r="A34" s="204"/>
      <c r="B34" s="149"/>
      <c r="C34" s="150" t="s">
        <v>113</v>
      </c>
      <c r="D34" s="146"/>
    </row>
    <row r="35" spans="1:4" x14ac:dyDescent="0.3">
      <c r="A35" s="204"/>
      <c r="B35" s="149"/>
      <c r="C35" s="150" t="s">
        <v>114</v>
      </c>
      <c r="D35" s="146"/>
    </row>
    <row r="36" spans="1:4" ht="16.2" thickBot="1" x14ac:dyDescent="0.35">
      <c r="A36" s="205"/>
      <c r="B36" s="151"/>
      <c r="C36" s="152" t="s">
        <v>109</v>
      </c>
      <c r="D36" s="146"/>
    </row>
    <row r="37" spans="1:4" x14ac:dyDescent="0.3">
      <c r="A37" s="146"/>
      <c r="B37" s="146"/>
      <c r="C37" s="145"/>
      <c r="D37" s="146"/>
    </row>
  </sheetData>
  <sheetProtection algorithmName="SHA-512" hashValue="YgOzroMbAvYV8x5oY/XbemHMmZdgTTPz4+7ZNm139zQ4v4ePhLuvjT9fo3y6eCKWOaFHgcIuT6OijutcNJZ1WQ==" saltValue="4W370Z981LRguwkXwl/6FQ==" spinCount="100000" sheet="1" objects="1" scenarios="1"/>
  <mergeCells count="5">
    <mergeCell ref="A2:A5"/>
    <mergeCell ref="A7:A15"/>
    <mergeCell ref="A17:A25"/>
    <mergeCell ref="A27:A30"/>
    <mergeCell ref="A32:A3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ABF71-7DCB-45F5-A51A-3A171E2C3D82}">
  <dimension ref="A1:AV348"/>
  <sheetViews>
    <sheetView workbookViewId="0"/>
  </sheetViews>
  <sheetFormatPr defaultColWidth="0" defaultRowHeight="14.4" zeroHeight="1" x14ac:dyDescent="0.3"/>
  <cols>
    <col min="1" max="1" width="88.19921875" style="4" customWidth="1"/>
    <col min="2" max="2" width="79.59765625" style="4" customWidth="1"/>
    <col min="3" max="11" width="8" style="2" hidden="1" customWidth="1"/>
    <col min="12" max="12" width="19.19921875" style="2" hidden="1" customWidth="1"/>
    <col min="13" max="48" width="0" style="2" hidden="1" customWidth="1"/>
    <col min="49" max="16384" width="8" style="3" hidden="1"/>
  </cols>
  <sheetData>
    <row r="1" spans="1:2" ht="18" x14ac:dyDescent="0.35">
      <c r="A1" s="7" t="s">
        <v>120</v>
      </c>
      <c r="B1" s="7" t="s">
        <v>115</v>
      </c>
    </row>
    <row r="2" spans="1:2" x14ac:dyDescent="0.3">
      <c r="A2" s="6"/>
      <c r="B2" s="6"/>
    </row>
    <row r="3" spans="1:2" x14ac:dyDescent="0.3">
      <c r="A3" s="6"/>
      <c r="B3" s="6"/>
    </row>
    <row r="4" spans="1:2" x14ac:dyDescent="0.3">
      <c r="A4" s="6"/>
      <c r="B4" s="6"/>
    </row>
    <row r="5" spans="1:2" x14ac:dyDescent="0.3">
      <c r="A5" s="6"/>
      <c r="B5" s="6"/>
    </row>
    <row r="6" spans="1:2" x14ac:dyDescent="0.3">
      <c r="A6" s="6"/>
      <c r="B6" s="6"/>
    </row>
    <row r="7" spans="1:2" x14ac:dyDescent="0.3">
      <c r="A7" s="6"/>
      <c r="B7" s="6"/>
    </row>
    <row r="8" spans="1:2" x14ac:dyDescent="0.3">
      <c r="A8" s="6"/>
      <c r="B8" s="6"/>
    </row>
    <row r="9" spans="1:2" x14ac:dyDescent="0.3">
      <c r="A9" s="6"/>
      <c r="B9" s="6"/>
    </row>
    <row r="10" spans="1:2" x14ac:dyDescent="0.3">
      <c r="A10" s="6"/>
      <c r="B10" s="6"/>
    </row>
    <row r="11" spans="1:2" x14ac:dyDescent="0.3">
      <c r="A11" s="6"/>
      <c r="B11" s="6"/>
    </row>
    <row r="12" spans="1:2" x14ac:dyDescent="0.3">
      <c r="A12" s="6"/>
      <c r="B12" s="6"/>
    </row>
    <row r="13" spans="1:2" x14ac:dyDescent="0.3">
      <c r="A13" s="6"/>
      <c r="B13" s="6"/>
    </row>
    <row r="14" spans="1:2" x14ac:dyDescent="0.3">
      <c r="A14" s="6"/>
      <c r="B14" s="6"/>
    </row>
    <row r="15" spans="1:2" x14ac:dyDescent="0.3">
      <c r="A15" s="6"/>
      <c r="B15" s="6"/>
    </row>
    <row r="16" spans="1:2" x14ac:dyDescent="0.3">
      <c r="A16" s="6"/>
      <c r="B16" s="6"/>
    </row>
    <row r="17" spans="1:2" x14ac:dyDescent="0.3">
      <c r="A17" s="6"/>
      <c r="B17" s="6"/>
    </row>
    <row r="18" spans="1:2" x14ac:dyDescent="0.3">
      <c r="A18" s="6"/>
      <c r="B18" s="6"/>
    </row>
    <row r="19" spans="1:2" x14ac:dyDescent="0.3">
      <c r="A19" s="6"/>
      <c r="B19" s="6"/>
    </row>
    <row r="20" spans="1:2" x14ac:dyDescent="0.3">
      <c r="A20" s="6"/>
      <c r="B20" s="6"/>
    </row>
    <row r="21" spans="1:2" x14ac:dyDescent="0.3">
      <c r="A21" s="6"/>
      <c r="B21" s="6"/>
    </row>
    <row r="22" spans="1:2" x14ac:dyDescent="0.3">
      <c r="A22" s="6"/>
      <c r="B22" s="6"/>
    </row>
    <row r="23" spans="1:2" x14ac:dyDescent="0.3">
      <c r="A23" s="6"/>
      <c r="B23" s="6"/>
    </row>
    <row r="24" spans="1:2" x14ac:dyDescent="0.3">
      <c r="A24" s="6"/>
      <c r="B24" s="6"/>
    </row>
    <row r="25" spans="1:2" x14ac:dyDescent="0.3">
      <c r="A25" s="6"/>
      <c r="B25" s="6"/>
    </row>
    <row r="26" spans="1:2" x14ac:dyDescent="0.3">
      <c r="A26" s="6"/>
      <c r="B26" s="6"/>
    </row>
    <row r="27" spans="1:2" x14ac:dyDescent="0.3">
      <c r="A27" s="6"/>
      <c r="B27" s="6"/>
    </row>
    <row r="28" spans="1:2" x14ac:dyDescent="0.3">
      <c r="A28" s="6"/>
      <c r="B28" s="6"/>
    </row>
    <row r="29" spans="1:2" x14ac:dyDescent="0.3">
      <c r="A29" s="6"/>
      <c r="B29" s="6"/>
    </row>
    <row r="30" spans="1:2" x14ac:dyDescent="0.3">
      <c r="A30" s="6"/>
      <c r="B30" s="6"/>
    </row>
    <row r="31" spans="1:2" x14ac:dyDescent="0.3">
      <c r="A31" s="6"/>
      <c r="B31" s="6"/>
    </row>
    <row r="32" spans="1:2" x14ac:dyDescent="0.3">
      <c r="A32" s="6"/>
      <c r="B32" s="6"/>
    </row>
    <row r="33" spans="1:2" x14ac:dyDescent="0.3">
      <c r="A33" s="6"/>
      <c r="B33" s="6"/>
    </row>
    <row r="34" spans="1:2" x14ac:dyDescent="0.3">
      <c r="A34" s="6"/>
      <c r="B34" s="6"/>
    </row>
    <row r="35" spans="1:2" x14ac:dyDescent="0.3">
      <c r="A35" s="6"/>
      <c r="B35" s="6"/>
    </row>
    <row r="36" spans="1:2" x14ac:dyDescent="0.3">
      <c r="A36" s="6"/>
      <c r="B36" s="6"/>
    </row>
    <row r="37" spans="1:2" x14ac:dyDescent="0.3">
      <c r="A37" s="6"/>
      <c r="B37" s="6"/>
    </row>
    <row r="38" spans="1:2" x14ac:dyDescent="0.3">
      <c r="A38" s="6"/>
      <c r="B38" s="6"/>
    </row>
    <row r="39" spans="1:2" x14ac:dyDescent="0.3">
      <c r="A39" s="6"/>
      <c r="B39" s="6"/>
    </row>
    <row r="40" spans="1:2" x14ac:dyDescent="0.3">
      <c r="A40" s="6"/>
      <c r="B40" s="6"/>
    </row>
    <row r="41" spans="1:2" x14ac:dyDescent="0.3">
      <c r="A41" s="6"/>
      <c r="B41" s="6"/>
    </row>
    <row r="42" spans="1:2" x14ac:dyDescent="0.3">
      <c r="A42" s="6"/>
      <c r="B42" s="6"/>
    </row>
    <row r="43" spans="1:2" x14ac:dyDescent="0.3">
      <c r="A43" s="6"/>
      <c r="B43" s="6"/>
    </row>
    <row r="44" spans="1:2" x14ac:dyDescent="0.3">
      <c r="A44" s="6"/>
      <c r="B44" s="6"/>
    </row>
    <row r="45" spans="1:2" x14ac:dyDescent="0.3">
      <c r="A45" s="6"/>
      <c r="B45" s="6"/>
    </row>
    <row r="46" spans="1:2" x14ac:dyDescent="0.3">
      <c r="A46" s="6"/>
      <c r="B46" s="6"/>
    </row>
    <row r="47" spans="1:2" x14ac:dyDescent="0.3">
      <c r="A47" s="6"/>
      <c r="B47" s="6"/>
    </row>
    <row r="48" spans="1:2" x14ac:dyDescent="0.3">
      <c r="A48" s="6"/>
      <c r="B48" s="6"/>
    </row>
    <row r="49" spans="1:2" x14ac:dyDescent="0.3">
      <c r="A49" s="6"/>
      <c r="B49" s="6"/>
    </row>
    <row r="50" spans="1:2" x14ac:dyDescent="0.3">
      <c r="A50" s="6"/>
      <c r="B50" s="6"/>
    </row>
    <row r="51" spans="1:2" hidden="1" x14ac:dyDescent="0.3">
      <c r="A51" s="6"/>
      <c r="B51" s="6"/>
    </row>
    <row r="52" spans="1:2" hidden="1" x14ac:dyDescent="0.3">
      <c r="A52" s="6"/>
      <c r="B52" s="6"/>
    </row>
    <row r="53" spans="1:2" hidden="1" x14ac:dyDescent="0.3">
      <c r="A53" s="6"/>
      <c r="B53" s="6"/>
    </row>
    <row r="54" spans="1:2" hidden="1" x14ac:dyDescent="0.3">
      <c r="A54" s="6"/>
      <c r="B54" s="6"/>
    </row>
    <row r="55" spans="1:2" hidden="1" x14ac:dyDescent="0.3">
      <c r="A55" s="6"/>
      <c r="B55" s="6"/>
    </row>
    <row r="56" spans="1:2" hidden="1" x14ac:dyDescent="0.3">
      <c r="A56" s="6"/>
      <c r="B56" s="6"/>
    </row>
    <row r="57" spans="1:2" hidden="1" x14ac:dyDescent="0.3">
      <c r="A57" s="6"/>
      <c r="B57" s="6"/>
    </row>
    <row r="58" spans="1:2" hidden="1" x14ac:dyDescent="0.3">
      <c r="A58" s="6"/>
      <c r="B58" s="6"/>
    </row>
    <row r="59" spans="1:2" hidden="1" x14ac:dyDescent="0.3">
      <c r="A59" s="6"/>
      <c r="B59" s="6"/>
    </row>
    <row r="60" spans="1:2" hidden="1" x14ac:dyDescent="0.3">
      <c r="A60" s="6"/>
      <c r="B60" s="6"/>
    </row>
    <row r="61" spans="1:2" hidden="1" x14ac:dyDescent="0.3">
      <c r="A61" s="6"/>
      <c r="B61" s="6"/>
    </row>
    <row r="62" spans="1:2" hidden="1" x14ac:dyDescent="0.3">
      <c r="A62" s="6"/>
      <c r="B62" s="6"/>
    </row>
    <row r="63" spans="1:2" hidden="1" x14ac:dyDescent="0.3">
      <c r="A63" s="6"/>
      <c r="B63" s="6"/>
    </row>
    <row r="64" spans="1:2" hidden="1" x14ac:dyDescent="0.3">
      <c r="A64" s="6"/>
      <c r="B64" s="6"/>
    </row>
    <row r="65" spans="1:2" hidden="1" x14ac:dyDescent="0.3">
      <c r="A65" s="6"/>
      <c r="B65" s="6"/>
    </row>
    <row r="66" spans="1:2" hidden="1" x14ac:dyDescent="0.3">
      <c r="A66" s="6"/>
      <c r="B66" s="6"/>
    </row>
    <row r="67" spans="1:2" hidden="1" x14ac:dyDescent="0.3">
      <c r="A67" s="6"/>
      <c r="B67" s="6"/>
    </row>
    <row r="68" spans="1:2" hidden="1" x14ac:dyDescent="0.3">
      <c r="A68" s="6"/>
      <c r="B68" s="6"/>
    </row>
    <row r="69" spans="1:2" hidden="1" x14ac:dyDescent="0.3">
      <c r="A69" s="6"/>
      <c r="B69" s="6"/>
    </row>
    <row r="70" spans="1:2" hidden="1" x14ac:dyDescent="0.3">
      <c r="A70" s="6"/>
      <c r="B70" s="6"/>
    </row>
    <row r="71" spans="1:2" hidden="1" x14ac:dyDescent="0.3">
      <c r="A71" s="6"/>
      <c r="B71" s="6"/>
    </row>
    <row r="72" spans="1:2" hidden="1" x14ac:dyDescent="0.3">
      <c r="A72" s="6"/>
      <c r="B72" s="6"/>
    </row>
    <row r="73" spans="1:2" hidden="1" x14ac:dyDescent="0.3">
      <c r="A73" s="6"/>
      <c r="B73" s="6"/>
    </row>
    <row r="74" spans="1:2" hidden="1" x14ac:dyDescent="0.3">
      <c r="A74" s="6"/>
      <c r="B74" s="6"/>
    </row>
    <row r="75" spans="1:2" hidden="1" x14ac:dyDescent="0.3">
      <c r="A75" s="6"/>
      <c r="B75" s="6"/>
    </row>
    <row r="76" spans="1:2" hidden="1" x14ac:dyDescent="0.3">
      <c r="A76" s="6"/>
      <c r="B76" s="6"/>
    </row>
    <row r="77" spans="1:2" hidden="1" x14ac:dyDescent="0.3">
      <c r="A77" s="6"/>
      <c r="B77" s="6"/>
    </row>
    <row r="78" spans="1:2" hidden="1" x14ac:dyDescent="0.3">
      <c r="A78" s="6"/>
      <c r="B78" s="6"/>
    </row>
    <row r="79" spans="1:2" hidden="1" x14ac:dyDescent="0.3">
      <c r="A79" s="6"/>
      <c r="B79" s="6"/>
    </row>
    <row r="80" spans="1:2" hidden="1" x14ac:dyDescent="0.3">
      <c r="A80" s="6"/>
      <c r="B80" s="6"/>
    </row>
    <row r="81" spans="1:2" hidden="1" x14ac:dyDescent="0.3">
      <c r="A81" s="6"/>
      <c r="B81" s="6"/>
    </row>
    <row r="82" spans="1:2" hidden="1" x14ac:dyDescent="0.3">
      <c r="A82" s="6"/>
      <c r="B82" s="6"/>
    </row>
    <row r="83" spans="1:2" hidden="1" x14ac:dyDescent="0.3">
      <c r="A83" s="6"/>
      <c r="B83" s="6"/>
    </row>
    <row r="84" spans="1:2" s="2" customFormat="1" hidden="1" x14ac:dyDescent="0.3">
      <c r="A84" s="5"/>
      <c r="B84" s="5"/>
    </row>
    <row r="85" spans="1:2" s="2" customFormat="1" hidden="1" x14ac:dyDescent="0.3">
      <c r="A85" s="5"/>
      <c r="B85" s="5"/>
    </row>
    <row r="86" spans="1:2" s="2" customFormat="1" hidden="1" x14ac:dyDescent="0.3">
      <c r="A86" s="5"/>
      <c r="B86" s="5"/>
    </row>
    <row r="87" spans="1:2" s="2" customFormat="1" hidden="1" x14ac:dyDescent="0.3">
      <c r="A87" s="5"/>
      <c r="B87" s="5"/>
    </row>
    <row r="88" spans="1:2" s="2" customFormat="1" hidden="1" x14ac:dyDescent="0.3">
      <c r="A88" s="5"/>
      <c r="B88" s="5"/>
    </row>
    <row r="89" spans="1:2" s="2" customFormat="1" hidden="1" x14ac:dyDescent="0.3">
      <c r="A89" s="5"/>
      <c r="B89" s="5"/>
    </row>
    <row r="90" spans="1:2" s="2" customFormat="1" hidden="1" x14ac:dyDescent="0.3">
      <c r="A90" s="5"/>
      <c r="B90" s="5"/>
    </row>
    <row r="91" spans="1:2" s="2" customFormat="1" hidden="1" x14ac:dyDescent="0.3">
      <c r="A91" s="5"/>
      <c r="B91" s="5"/>
    </row>
    <row r="92" spans="1:2" s="2" customFormat="1" hidden="1" x14ac:dyDescent="0.3">
      <c r="A92" s="5"/>
      <c r="B92" s="5"/>
    </row>
    <row r="93" spans="1:2" s="2" customFormat="1" hidden="1" x14ac:dyDescent="0.3">
      <c r="A93" s="5"/>
      <c r="B93" s="5"/>
    </row>
    <row r="94" spans="1:2" s="2" customFormat="1" hidden="1" x14ac:dyDescent="0.3">
      <c r="A94" s="5"/>
      <c r="B94" s="5"/>
    </row>
    <row r="95" spans="1:2" s="2" customFormat="1" hidden="1" x14ac:dyDescent="0.3">
      <c r="A95" s="5"/>
      <c r="B95" s="5"/>
    </row>
    <row r="96" spans="1:2" s="2" customFormat="1" hidden="1" x14ac:dyDescent="0.3">
      <c r="A96" s="5"/>
      <c r="B96" s="5"/>
    </row>
    <row r="97" spans="1:2" s="2" customFormat="1" hidden="1" x14ac:dyDescent="0.3">
      <c r="A97" s="5"/>
      <c r="B97" s="5"/>
    </row>
    <row r="98" spans="1:2" s="2" customFormat="1" hidden="1" x14ac:dyDescent="0.3">
      <c r="A98" s="5"/>
      <c r="B98" s="5"/>
    </row>
    <row r="99" spans="1:2" s="2" customFormat="1" hidden="1" x14ac:dyDescent="0.3">
      <c r="A99" s="5"/>
      <c r="B99" s="5"/>
    </row>
    <row r="100" spans="1:2" s="2" customFormat="1" hidden="1" x14ac:dyDescent="0.3">
      <c r="A100" s="5"/>
      <c r="B100" s="5"/>
    </row>
    <row r="101" spans="1:2" s="2" customFormat="1" hidden="1" x14ac:dyDescent="0.3">
      <c r="A101" s="5"/>
      <c r="B101" s="5"/>
    </row>
    <row r="102" spans="1:2" s="2" customFormat="1" hidden="1" x14ac:dyDescent="0.3">
      <c r="A102" s="5"/>
      <c r="B102" s="5"/>
    </row>
    <row r="103" spans="1:2" s="2" customFormat="1" hidden="1" x14ac:dyDescent="0.3">
      <c r="A103" s="5"/>
      <c r="B103" s="5"/>
    </row>
    <row r="104" spans="1:2" s="2" customFormat="1" hidden="1" x14ac:dyDescent="0.3">
      <c r="A104" s="5"/>
      <c r="B104" s="5"/>
    </row>
    <row r="105" spans="1:2" s="2" customFormat="1" hidden="1" x14ac:dyDescent="0.3">
      <c r="A105" s="5"/>
      <c r="B105" s="5"/>
    </row>
    <row r="106" spans="1:2" s="2" customFormat="1" hidden="1" x14ac:dyDescent="0.3">
      <c r="A106" s="5"/>
      <c r="B106" s="5"/>
    </row>
    <row r="107" spans="1:2" s="2" customFormat="1" hidden="1" x14ac:dyDescent="0.3">
      <c r="A107" s="5"/>
      <c r="B107" s="5"/>
    </row>
    <row r="108" spans="1:2" s="2" customFormat="1" hidden="1" x14ac:dyDescent="0.3">
      <c r="A108" s="5"/>
      <c r="B108" s="5"/>
    </row>
    <row r="109" spans="1:2" s="2" customFormat="1" hidden="1" x14ac:dyDescent="0.3">
      <c r="A109" s="5"/>
      <c r="B109" s="5"/>
    </row>
    <row r="110" spans="1:2" s="2" customFormat="1" hidden="1" x14ac:dyDescent="0.3">
      <c r="A110" s="5"/>
      <c r="B110" s="5"/>
    </row>
    <row r="111" spans="1:2" s="2" customFormat="1" hidden="1" x14ac:dyDescent="0.3">
      <c r="A111" s="5"/>
      <c r="B111" s="5"/>
    </row>
    <row r="112" spans="1:2" s="2" customFormat="1" hidden="1" x14ac:dyDescent="0.3">
      <c r="A112" s="5"/>
      <c r="B112" s="5"/>
    </row>
    <row r="113" spans="1:2" s="2" customFormat="1" hidden="1" x14ac:dyDescent="0.3">
      <c r="A113" s="5"/>
      <c r="B113" s="5"/>
    </row>
    <row r="114" spans="1:2" s="2" customFormat="1" hidden="1" x14ac:dyDescent="0.3">
      <c r="A114" s="5"/>
      <c r="B114" s="5"/>
    </row>
    <row r="115" spans="1:2" s="2" customFormat="1" hidden="1" x14ac:dyDescent="0.3">
      <c r="A115" s="5"/>
      <c r="B115" s="5"/>
    </row>
    <row r="116" spans="1:2" s="2" customFormat="1" hidden="1" x14ac:dyDescent="0.3">
      <c r="A116" s="5"/>
      <c r="B116" s="5"/>
    </row>
    <row r="117" spans="1:2" s="2" customFormat="1" hidden="1" x14ac:dyDescent="0.3">
      <c r="A117" s="5"/>
      <c r="B117" s="5"/>
    </row>
    <row r="118" spans="1:2" s="2" customFormat="1" hidden="1" x14ac:dyDescent="0.3">
      <c r="A118" s="5"/>
      <c r="B118" s="5"/>
    </row>
    <row r="119" spans="1:2" s="2" customFormat="1" hidden="1" x14ac:dyDescent="0.3">
      <c r="A119" s="5"/>
      <c r="B119" s="5"/>
    </row>
    <row r="120" spans="1:2" s="2" customFormat="1" hidden="1" x14ac:dyDescent="0.3">
      <c r="A120" s="5"/>
      <c r="B120" s="5"/>
    </row>
    <row r="121" spans="1:2" s="2" customFormat="1" hidden="1" x14ac:dyDescent="0.3">
      <c r="A121" s="5"/>
      <c r="B121" s="5"/>
    </row>
    <row r="122" spans="1:2" s="2" customFormat="1" hidden="1" x14ac:dyDescent="0.3">
      <c r="A122" s="5"/>
      <c r="B122" s="5"/>
    </row>
    <row r="123" spans="1:2" s="2" customFormat="1" hidden="1" x14ac:dyDescent="0.3">
      <c r="A123" s="5"/>
      <c r="B123" s="5"/>
    </row>
    <row r="124" spans="1:2" s="2" customFormat="1" hidden="1" x14ac:dyDescent="0.3">
      <c r="A124" s="5"/>
      <c r="B124" s="5"/>
    </row>
    <row r="125" spans="1:2" s="2" customFormat="1" hidden="1" x14ac:dyDescent="0.3">
      <c r="A125" s="5"/>
      <c r="B125" s="5"/>
    </row>
    <row r="126" spans="1:2" s="2" customFormat="1" hidden="1" x14ac:dyDescent="0.3">
      <c r="A126" s="5"/>
      <c r="B126" s="5"/>
    </row>
    <row r="127" spans="1:2" s="2" customFormat="1" hidden="1" x14ac:dyDescent="0.3">
      <c r="A127" s="5"/>
      <c r="B127" s="5"/>
    </row>
    <row r="128" spans="1:2" s="2" customFormat="1" hidden="1" x14ac:dyDescent="0.3">
      <c r="A128" s="5"/>
      <c r="B128" s="5"/>
    </row>
    <row r="129" spans="1:2" s="2" customFormat="1" hidden="1" x14ac:dyDescent="0.3">
      <c r="A129" s="5"/>
      <c r="B129" s="5"/>
    </row>
    <row r="130" spans="1:2" s="2" customFormat="1" hidden="1" x14ac:dyDescent="0.3">
      <c r="A130" s="5"/>
      <c r="B130" s="5"/>
    </row>
    <row r="131" spans="1:2" s="2" customFormat="1" hidden="1" x14ac:dyDescent="0.3">
      <c r="A131" s="5"/>
      <c r="B131" s="5"/>
    </row>
    <row r="132" spans="1:2" s="2" customFormat="1" hidden="1" x14ac:dyDescent="0.3">
      <c r="A132" s="5"/>
      <c r="B132" s="5"/>
    </row>
    <row r="133" spans="1:2" s="2" customFormat="1" hidden="1" x14ac:dyDescent="0.3">
      <c r="A133" s="5"/>
      <c r="B133" s="5"/>
    </row>
    <row r="134" spans="1:2" s="2" customFormat="1" hidden="1" x14ac:dyDescent="0.3">
      <c r="A134" s="5"/>
      <c r="B134" s="5"/>
    </row>
    <row r="135" spans="1:2" s="2" customFormat="1" hidden="1" x14ac:dyDescent="0.3">
      <c r="A135" s="5"/>
      <c r="B135" s="5"/>
    </row>
    <row r="136" spans="1:2" s="2" customFormat="1" hidden="1" x14ac:dyDescent="0.3">
      <c r="A136" s="5"/>
      <c r="B136" s="5"/>
    </row>
    <row r="137" spans="1:2" s="2" customFormat="1" hidden="1" x14ac:dyDescent="0.3">
      <c r="A137" s="5"/>
      <c r="B137" s="5"/>
    </row>
    <row r="138" spans="1:2" s="2" customFormat="1" hidden="1" x14ac:dyDescent="0.3">
      <c r="A138" s="5"/>
      <c r="B138" s="5"/>
    </row>
    <row r="139" spans="1:2" s="2" customFormat="1" hidden="1" x14ac:dyDescent="0.3">
      <c r="A139" s="5"/>
      <c r="B139" s="5"/>
    </row>
    <row r="140" spans="1:2" s="2" customFormat="1" hidden="1" x14ac:dyDescent="0.3">
      <c r="A140" s="5"/>
      <c r="B140" s="5"/>
    </row>
    <row r="141" spans="1:2" s="2" customFormat="1" hidden="1" x14ac:dyDescent="0.3">
      <c r="A141" s="5"/>
      <c r="B141" s="5"/>
    </row>
    <row r="142" spans="1:2" s="2" customFormat="1" hidden="1" x14ac:dyDescent="0.3">
      <c r="A142" s="5"/>
      <c r="B142" s="5"/>
    </row>
    <row r="143" spans="1:2" s="2" customFormat="1" hidden="1" x14ac:dyDescent="0.3">
      <c r="A143" s="5"/>
      <c r="B143" s="5"/>
    </row>
    <row r="144" spans="1:2" s="2" customFormat="1" hidden="1" x14ac:dyDescent="0.3">
      <c r="A144" s="5"/>
      <c r="B144" s="5"/>
    </row>
    <row r="145" spans="1:2" s="2" customFormat="1" hidden="1" x14ac:dyDescent="0.3">
      <c r="A145" s="5"/>
      <c r="B145" s="5"/>
    </row>
    <row r="146" spans="1:2" s="2" customFormat="1" hidden="1" x14ac:dyDescent="0.3">
      <c r="A146" s="5"/>
      <c r="B146" s="5"/>
    </row>
    <row r="147" spans="1:2" s="2" customFormat="1" hidden="1" x14ac:dyDescent="0.3">
      <c r="A147" s="5"/>
      <c r="B147" s="5"/>
    </row>
    <row r="148" spans="1:2" s="2" customFormat="1" hidden="1" x14ac:dyDescent="0.3">
      <c r="A148" s="5"/>
      <c r="B148" s="5"/>
    </row>
    <row r="149" spans="1:2" s="2" customFormat="1" hidden="1" x14ac:dyDescent="0.3">
      <c r="A149" s="5"/>
      <c r="B149" s="5"/>
    </row>
    <row r="150" spans="1:2" s="2" customFormat="1" hidden="1" x14ac:dyDescent="0.3">
      <c r="A150" s="5"/>
      <c r="B150" s="5"/>
    </row>
    <row r="151" spans="1:2" s="2" customFormat="1" hidden="1" x14ac:dyDescent="0.3">
      <c r="A151" s="5"/>
      <c r="B151" s="5"/>
    </row>
    <row r="152" spans="1:2" s="2" customFormat="1" hidden="1" x14ac:dyDescent="0.3">
      <c r="A152" s="5"/>
      <c r="B152" s="5"/>
    </row>
    <row r="153" spans="1:2" s="2" customFormat="1" hidden="1" x14ac:dyDescent="0.3">
      <c r="A153" s="5"/>
      <c r="B153" s="5"/>
    </row>
    <row r="154" spans="1:2" s="2" customFormat="1" hidden="1" x14ac:dyDescent="0.3">
      <c r="A154" s="5"/>
      <c r="B154" s="5"/>
    </row>
    <row r="155" spans="1:2" s="2" customFormat="1" hidden="1" x14ac:dyDescent="0.3">
      <c r="A155" s="5"/>
      <c r="B155" s="5"/>
    </row>
    <row r="156" spans="1:2" s="2" customFormat="1" hidden="1" x14ac:dyDescent="0.3">
      <c r="A156" s="5"/>
      <c r="B156" s="5"/>
    </row>
    <row r="157" spans="1:2" s="2" customFormat="1" hidden="1" x14ac:dyDescent="0.3">
      <c r="A157" s="5"/>
      <c r="B157" s="5"/>
    </row>
    <row r="158" spans="1:2" s="2" customFormat="1" hidden="1" x14ac:dyDescent="0.3">
      <c r="A158" s="5"/>
      <c r="B158" s="5"/>
    </row>
    <row r="159" spans="1:2" s="2" customFormat="1" hidden="1" x14ac:dyDescent="0.3">
      <c r="A159" s="5"/>
      <c r="B159" s="5"/>
    </row>
    <row r="160" spans="1:2" s="2" customFormat="1" hidden="1" x14ac:dyDescent="0.3">
      <c r="A160" s="5"/>
      <c r="B160" s="5"/>
    </row>
    <row r="161" spans="1:2" s="2" customFormat="1" hidden="1" x14ac:dyDescent="0.3">
      <c r="A161" s="5"/>
      <c r="B161" s="5"/>
    </row>
    <row r="162" spans="1:2" s="2" customFormat="1" hidden="1" x14ac:dyDescent="0.3">
      <c r="A162" s="5"/>
      <c r="B162" s="5"/>
    </row>
    <row r="163" spans="1:2" s="2" customFormat="1" hidden="1" x14ac:dyDescent="0.3">
      <c r="A163" s="5"/>
      <c r="B163" s="5"/>
    </row>
    <row r="164" spans="1:2" s="2" customFormat="1" hidden="1" x14ac:dyDescent="0.3">
      <c r="A164" s="5"/>
      <c r="B164" s="5"/>
    </row>
    <row r="165" spans="1:2" s="2" customFormat="1" hidden="1" x14ac:dyDescent="0.3">
      <c r="A165" s="5"/>
      <c r="B165" s="5"/>
    </row>
    <row r="166" spans="1:2" s="2" customFormat="1" hidden="1" x14ac:dyDescent="0.3">
      <c r="A166" s="5"/>
      <c r="B166" s="5"/>
    </row>
    <row r="167" spans="1:2" s="2" customFormat="1" hidden="1" x14ac:dyDescent="0.3">
      <c r="A167" s="5"/>
      <c r="B167" s="5"/>
    </row>
    <row r="168" spans="1:2" s="2" customFormat="1" hidden="1" x14ac:dyDescent="0.3">
      <c r="A168" s="5"/>
      <c r="B168" s="5"/>
    </row>
    <row r="169" spans="1:2" s="2" customFormat="1" hidden="1" x14ac:dyDescent="0.3">
      <c r="A169" s="5"/>
      <c r="B169" s="5"/>
    </row>
    <row r="170" spans="1:2" s="2" customFormat="1" hidden="1" x14ac:dyDescent="0.3">
      <c r="A170" s="5"/>
      <c r="B170" s="5"/>
    </row>
    <row r="171" spans="1:2" s="2" customFormat="1" hidden="1" x14ac:dyDescent="0.3">
      <c r="A171" s="5"/>
      <c r="B171" s="5"/>
    </row>
    <row r="172" spans="1:2" s="2" customFormat="1" hidden="1" x14ac:dyDescent="0.3">
      <c r="A172" s="5"/>
      <c r="B172" s="5"/>
    </row>
    <row r="173" spans="1:2" s="2" customFormat="1" hidden="1" x14ac:dyDescent="0.3">
      <c r="A173" s="5"/>
      <c r="B173" s="5"/>
    </row>
    <row r="174" spans="1:2" s="2" customFormat="1" hidden="1" x14ac:dyDescent="0.3">
      <c r="A174" s="5"/>
      <c r="B174" s="5"/>
    </row>
    <row r="175" spans="1:2" s="2" customFormat="1" hidden="1" x14ac:dyDescent="0.3">
      <c r="A175" s="5"/>
      <c r="B175" s="5"/>
    </row>
    <row r="176" spans="1:2" s="2" customFormat="1" hidden="1" x14ac:dyDescent="0.3">
      <c r="A176" s="5"/>
      <c r="B176" s="5"/>
    </row>
    <row r="177" spans="1:2" s="2" customFormat="1" hidden="1" x14ac:dyDescent="0.3">
      <c r="A177" s="5"/>
      <c r="B177" s="5"/>
    </row>
    <row r="178" spans="1:2" s="2" customFormat="1" hidden="1" x14ac:dyDescent="0.3">
      <c r="A178" s="5"/>
      <c r="B178" s="5"/>
    </row>
    <row r="179" spans="1:2" s="2" customFormat="1" hidden="1" x14ac:dyDescent="0.3">
      <c r="A179" s="5"/>
      <c r="B179" s="5"/>
    </row>
    <row r="180" spans="1:2" s="2" customFormat="1" hidden="1" x14ac:dyDescent="0.3">
      <c r="A180" s="5"/>
      <c r="B180" s="5"/>
    </row>
    <row r="181" spans="1:2" s="2" customFormat="1" hidden="1" x14ac:dyDescent="0.3">
      <c r="A181" s="5"/>
      <c r="B181" s="5"/>
    </row>
    <row r="182" spans="1:2" s="2" customFormat="1" hidden="1" x14ac:dyDescent="0.3">
      <c r="A182" s="5"/>
      <c r="B182" s="5"/>
    </row>
    <row r="183" spans="1:2" s="2" customFormat="1" hidden="1" x14ac:dyDescent="0.3">
      <c r="A183" s="5"/>
      <c r="B183" s="5"/>
    </row>
    <row r="184" spans="1:2" s="2" customFormat="1" hidden="1" x14ac:dyDescent="0.3">
      <c r="A184" s="5"/>
      <c r="B184" s="5"/>
    </row>
    <row r="185" spans="1:2" s="2" customFormat="1" hidden="1" x14ac:dyDescent="0.3">
      <c r="A185" s="5"/>
      <c r="B185" s="5"/>
    </row>
    <row r="186" spans="1:2" s="2" customFormat="1" hidden="1" x14ac:dyDescent="0.3">
      <c r="A186" s="5"/>
      <c r="B186" s="5"/>
    </row>
    <row r="187" spans="1:2" s="2" customFormat="1" hidden="1" x14ac:dyDescent="0.3">
      <c r="A187" s="5"/>
      <c r="B187" s="5"/>
    </row>
    <row r="188" spans="1:2" s="2" customFormat="1" hidden="1" x14ac:dyDescent="0.3">
      <c r="A188" s="5"/>
      <c r="B188" s="5"/>
    </row>
    <row r="189" spans="1:2" s="2" customFormat="1" hidden="1" x14ac:dyDescent="0.3">
      <c r="A189" s="5"/>
      <c r="B189" s="5"/>
    </row>
    <row r="190" spans="1:2" s="2" customFormat="1" hidden="1" x14ac:dyDescent="0.3">
      <c r="A190" s="5"/>
      <c r="B190" s="5"/>
    </row>
    <row r="191" spans="1:2" s="2" customFormat="1" hidden="1" x14ac:dyDescent="0.3">
      <c r="A191" s="5"/>
      <c r="B191" s="5"/>
    </row>
    <row r="192" spans="1:2" s="2" customFormat="1" hidden="1" x14ac:dyDescent="0.3">
      <c r="A192" s="5"/>
      <c r="B192" s="5"/>
    </row>
    <row r="193" spans="1:2" s="2" customFormat="1" hidden="1" x14ac:dyDescent="0.3">
      <c r="A193" s="5"/>
      <c r="B193" s="5"/>
    </row>
    <row r="194" spans="1:2" s="2" customFormat="1" hidden="1" x14ac:dyDescent="0.3">
      <c r="A194" s="5"/>
      <c r="B194" s="5"/>
    </row>
    <row r="195" spans="1:2" s="2" customFormat="1" hidden="1" x14ac:dyDescent="0.3">
      <c r="A195" s="5"/>
      <c r="B195" s="5"/>
    </row>
    <row r="196" spans="1:2" s="2" customFormat="1" hidden="1" x14ac:dyDescent="0.3">
      <c r="A196" s="5"/>
      <c r="B196" s="5"/>
    </row>
    <row r="197" spans="1:2" s="2" customFormat="1" hidden="1" x14ac:dyDescent="0.3">
      <c r="A197" s="5"/>
      <c r="B197" s="5"/>
    </row>
    <row r="198" spans="1:2" s="2" customFormat="1" hidden="1" x14ac:dyDescent="0.3">
      <c r="A198" s="5"/>
      <c r="B198" s="5"/>
    </row>
    <row r="199" spans="1:2" s="2" customFormat="1" hidden="1" x14ac:dyDescent="0.3">
      <c r="A199" s="5"/>
      <c r="B199" s="5"/>
    </row>
    <row r="200" spans="1:2" s="2" customFormat="1" hidden="1" x14ac:dyDescent="0.3">
      <c r="A200" s="5"/>
      <c r="B200" s="5"/>
    </row>
    <row r="201" spans="1:2" s="2" customFormat="1" hidden="1" x14ac:dyDescent="0.3">
      <c r="A201" s="5"/>
      <c r="B201" s="5"/>
    </row>
    <row r="202" spans="1:2" s="2" customFormat="1" hidden="1" x14ac:dyDescent="0.3">
      <c r="A202" s="5"/>
      <c r="B202" s="5"/>
    </row>
    <row r="203" spans="1:2" s="2" customFormat="1" hidden="1" x14ac:dyDescent="0.3">
      <c r="A203" s="5"/>
      <c r="B203" s="5"/>
    </row>
    <row r="204" spans="1:2" s="2" customFormat="1" hidden="1" x14ac:dyDescent="0.3">
      <c r="A204" s="5"/>
      <c r="B204" s="5"/>
    </row>
    <row r="205" spans="1:2" s="2" customFormat="1" hidden="1" x14ac:dyDescent="0.3">
      <c r="A205" s="5"/>
      <c r="B205" s="5"/>
    </row>
    <row r="206" spans="1:2" s="2" customFormat="1" hidden="1" x14ac:dyDescent="0.3">
      <c r="A206" s="5"/>
      <c r="B206" s="5"/>
    </row>
    <row r="207" spans="1:2" s="2" customFormat="1" hidden="1" x14ac:dyDescent="0.3">
      <c r="A207" s="5"/>
      <c r="B207" s="5"/>
    </row>
    <row r="208" spans="1:2" s="2" customFormat="1" hidden="1" x14ac:dyDescent="0.3">
      <c r="A208" s="5"/>
      <c r="B208" s="5"/>
    </row>
    <row r="209" spans="1:2" s="2" customFormat="1" hidden="1" x14ac:dyDescent="0.3">
      <c r="A209" s="5"/>
      <c r="B209" s="5"/>
    </row>
    <row r="210" spans="1:2" s="2" customFormat="1" hidden="1" x14ac:dyDescent="0.3">
      <c r="A210" s="5"/>
      <c r="B210" s="5"/>
    </row>
    <row r="211" spans="1:2" s="2" customFormat="1" hidden="1" x14ac:dyDescent="0.3">
      <c r="A211" s="5"/>
      <c r="B211" s="5"/>
    </row>
    <row r="212" spans="1:2" s="2" customFormat="1" hidden="1" x14ac:dyDescent="0.3">
      <c r="A212" s="5"/>
      <c r="B212" s="5"/>
    </row>
    <row r="213" spans="1:2" s="2" customFormat="1" hidden="1" x14ac:dyDescent="0.3">
      <c r="A213" s="5"/>
      <c r="B213" s="5"/>
    </row>
    <row r="214" spans="1:2" s="2" customFormat="1" hidden="1" x14ac:dyDescent="0.3">
      <c r="A214" s="5"/>
      <c r="B214" s="5"/>
    </row>
    <row r="215" spans="1:2" s="2" customFormat="1" hidden="1" x14ac:dyDescent="0.3">
      <c r="A215" s="5"/>
      <c r="B215" s="5"/>
    </row>
    <row r="216" spans="1:2" s="2" customFormat="1" hidden="1" x14ac:dyDescent="0.3">
      <c r="A216" s="5"/>
      <c r="B216" s="5"/>
    </row>
    <row r="217" spans="1:2" s="2" customFormat="1" hidden="1" x14ac:dyDescent="0.3">
      <c r="A217" s="5"/>
      <c r="B217" s="5"/>
    </row>
    <row r="218" spans="1:2" s="2" customFormat="1" hidden="1" x14ac:dyDescent="0.3">
      <c r="A218" s="5"/>
      <c r="B218" s="5"/>
    </row>
    <row r="219" spans="1:2" s="2" customFormat="1" hidden="1" x14ac:dyDescent="0.3">
      <c r="A219" s="5"/>
      <c r="B219" s="5"/>
    </row>
    <row r="220" spans="1:2" s="2" customFormat="1" hidden="1" x14ac:dyDescent="0.3">
      <c r="A220" s="5"/>
      <c r="B220" s="5"/>
    </row>
    <row r="221" spans="1:2" s="2" customFormat="1" hidden="1" x14ac:dyDescent="0.3">
      <c r="A221" s="5"/>
      <c r="B221" s="5"/>
    </row>
    <row r="222" spans="1:2" s="2" customFormat="1" hidden="1" x14ac:dyDescent="0.3">
      <c r="A222" s="5"/>
      <c r="B222" s="5"/>
    </row>
    <row r="223" spans="1:2" s="2" customFormat="1" hidden="1" x14ac:dyDescent="0.3">
      <c r="A223" s="5"/>
      <c r="B223" s="5"/>
    </row>
    <row r="224" spans="1:2" s="2" customFormat="1" hidden="1" x14ac:dyDescent="0.3">
      <c r="A224" s="5"/>
      <c r="B224" s="5"/>
    </row>
    <row r="225" spans="1:2" s="2" customFormat="1" hidden="1" x14ac:dyDescent="0.3">
      <c r="A225" s="5"/>
      <c r="B225" s="5"/>
    </row>
    <row r="226" spans="1:2" s="2" customFormat="1" hidden="1" x14ac:dyDescent="0.3">
      <c r="A226" s="5"/>
      <c r="B226" s="5"/>
    </row>
    <row r="227" spans="1:2" s="2" customFormat="1" hidden="1" x14ac:dyDescent="0.3">
      <c r="A227" s="5"/>
      <c r="B227" s="5"/>
    </row>
    <row r="228" spans="1:2" s="2" customFormat="1" hidden="1" x14ac:dyDescent="0.3">
      <c r="A228" s="5"/>
      <c r="B228" s="5"/>
    </row>
    <row r="229" spans="1:2" s="2" customFormat="1" hidden="1" x14ac:dyDescent="0.3">
      <c r="A229" s="5"/>
      <c r="B229" s="5"/>
    </row>
    <row r="230" spans="1:2" s="2" customFormat="1" hidden="1" x14ac:dyDescent="0.3">
      <c r="A230" s="5"/>
      <c r="B230" s="5"/>
    </row>
    <row r="231" spans="1:2" s="2" customFormat="1" hidden="1" x14ac:dyDescent="0.3">
      <c r="A231" s="5"/>
      <c r="B231" s="5"/>
    </row>
    <row r="232" spans="1:2" s="2" customFormat="1" hidden="1" x14ac:dyDescent="0.3">
      <c r="A232" s="5"/>
      <c r="B232" s="5"/>
    </row>
    <row r="233" spans="1:2" s="2" customFormat="1" hidden="1" x14ac:dyDescent="0.3">
      <c r="A233" s="5"/>
      <c r="B233" s="5"/>
    </row>
    <row r="234" spans="1:2" s="2" customFormat="1" hidden="1" x14ac:dyDescent="0.3">
      <c r="A234" s="5"/>
      <c r="B234" s="5"/>
    </row>
    <row r="235" spans="1:2" s="2" customFormat="1" hidden="1" x14ac:dyDescent="0.3">
      <c r="A235" s="5"/>
      <c r="B235" s="5"/>
    </row>
    <row r="236" spans="1:2" s="2" customFormat="1" hidden="1" x14ac:dyDescent="0.3">
      <c r="A236" s="5"/>
      <c r="B236" s="5"/>
    </row>
    <row r="237" spans="1:2" s="2" customFormat="1" hidden="1" x14ac:dyDescent="0.3">
      <c r="A237" s="5"/>
      <c r="B237" s="5"/>
    </row>
    <row r="238" spans="1:2" s="2" customFormat="1" hidden="1" x14ac:dyDescent="0.3">
      <c r="A238" s="5"/>
      <c r="B238" s="5"/>
    </row>
    <row r="239" spans="1:2" s="2" customFormat="1" hidden="1" x14ac:dyDescent="0.3">
      <c r="A239" s="5"/>
      <c r="B239" s="5"/>
    </row>
    <row r="240" spans="1:2" s="2" customFormat="1" hidden="1" x14ac:dyDescent="0.3">
      <c r="A240" s="5"/>
      <c r="B240" s="5"/>
    </row>
    <row r="241" spans="1:2" s="2" customFormat="1" hidden="1" x14ac:dyDescent="0.3">
      <c r="A241" s="5"/>
      <c r="B241" s="5"/>
    </row>
    <row r="242" spans="1:2" s="2" customFormat="1" hidden="1" x14ac:dyDescent="0.3">
      <c r="A242" s="5"/>
      <c r="B242" s="5"/>
    </row>
    <row r="243" spans="1:2" s="2" customFormat="1" hidden="1" x14ac:dyDescent="0.3">
      <c r="A243" s="5"/>
      <c r="B243" s="5"/>
    </row>
    <row r="244" spans="1:2" s="2" customFormat="1" hidden="1" x14ac:dyDescent="0.3">
      <c r="A244" s="5"/>
      <c r="B244" s="5"/>
    </row>
    <row r="245" spans="1:2" s="2" customFormat="1" hidden="1" x14ac:dyDescent="0.3">
      <c r="A245" s="5"/>
      <c r="B245" s="5"/>
    </row>
    <row r="246" spans="1:2" s="2" customFormat="1" hidden="1" x14ac:dyDescent="0.3">
      <c r="A246" s="5"/>
      <c r="B246" s="5"/>
    </row>
    <row r="247" spans="1:2" s="2" customFormat="1" hidden="1" x14ac:dyDescent="0.3">
      <c r="A247" s="5"/>
      <c r="B247" s="5"/>
    </row>
    <row r="248" spans="1:2" s="2" customFormat="1" hidden="1" x14ac:dyDescent="0.3">
      <c r="A248" s="5"/>
      <c r="B248" s="5"/>
    </row>
    <row r="249" spans="1:2" s="2" customFormat="1" hidden="1" x14ac:dyDescent="0.3">
      <c r="A249" s="5"/>
      <c r="B249" s="5"/>
    </row>
    <row r="250" spans="1:2" s="2" customFormat="1" hidden="1" x14ac:dyDescent="0.3">
      <c r="A250" s="5"/>
      <c r="B250" s="5"/>
    </row>
    <row r="251" spans="1:2" s="2" customFormat="1" hidden="1" x14ac:dyDescent="0.3">
      <c r="A251" s="5"/>
      <c r="B251" s="5"/>
    </row>
    <row r="252" spans="1:2" s="2" customFormat="1" hidden="1" x14ac:dyDescent="0.3">
      <c r="A252" s="5"/>
      <c r="B252" s="5"/>
    </row>
    <row r="253" spans="1:2" s="2" customFormat="1" hidden="1" x14ac:dyDescent="0.3">
      <c r="A253" s="5"/>
      <c r="B253" s="5"/>
    </row>
    <row r="254" spans="1:2" s="2" customFormat="1" hidden="1" x14ac:dyDescent="0.3">
      <c r="A254" s="5"/>
      <c r="B254" s="5"/>
    </row>
    <row r="255" spans="1:2" s="2" customFormat="1" hidden="1" x14ac:dyDescent="0.3">
      <c r="A255" s="5"/>
      <c r="B255" s="5"/>
    </row>
    <row r="256" spans="1:2" s="2" customFormat="1" hidden="1" x14ac:dyDescent="0.3">
      <c r="A256" s="5"/>
      <c r="B256" s="5"/>
    </row>
    <row r="257" spans="1:2" s="2" customFormat="1" hidden="1" x14ac:dyDescent="0.3">
      <c r="A257" s="5"/>
      <c r="B257" s="5"/>
    </row>
    <row r="258" spans="1:2" s="2" customFormat="1" hidden="1" x14ac:dyDescent="0.3">
      <c r="A258" s="5"/>
      <c r="B258" s="5"/>
    </row>
    <row r="259" spans="1:2" s="2" customFormat="1" hidden="1" x14ac:dyDescent="0.3">
      <c r="A259" s="5"/>
      <c r="B259" s="5"/>
    </row>
    <row r="260" spans="1:2" s="2" customFormat="1" hidden="1" x14ac:dyDescent="0.3">
      <c r="A260" s="5"/>
      <c r="B260" s="5"/>
    </row>
    <row r="261" spans="1:2" s="2" customFormat="1" hidden="1" x14ac:dyDescent="0.3">
      <c r="A261" s="5"/>
      <c r="B261" s="5"/>
    </row>
    <row r="262" spans="1:2" s="2" customFormat="1" hidden="1" x14ac:dyDescent="0.3">
      <c r="A262" s="5"/>
      <c r="B262" s="5"/>
    </row>
    <row r="263" spans="1:2" s="2" customFormat="1" hidden="1" x14ac:dyDescent="0.3">
      <c r="A263" s="5"/>
      <c r="B263" s="5"/>
    </row>
    <row r="264" spans="1:2" s="2" customFormat="1" hidden="1" x14ac:dyDescent="0.3">
      <c r="A264" s="5"/>
      <c r="B264" s="5"/>
    </row>
    <row r="265" spans="1:2" s="2" customFormat="1" hidden="1" x14ac:dyDescent="0.3">
      <c r="A265" s="5"/>
      <c r="B265" s="5"/>
    </row>
    <row r="266" spans="1:2" s="2" customFormat="1" hidden="1" x14ac:dyDescent="0.3">
      <c r="A266" s="5"/>
      <c r="B266" s="5"/>
    </row>
    <row r="267" spans="1:2" s="2" customFormat="1" hidden="1" x14ac:dyDescent="0.3">
      <c r="A267" s="5"/>
      <c r="B267" s="5"/>
    </row>
    <row r="268" spans="1:2" s="2" customFormat="1" hidden="1" x14ac:dyDescent="0.3">
      <c r="A268" s="5"/>
      <c r="B268" s="5"/>
    </row>
    <row r="269" spans="1:2" s="2" customFormat="1" hidden="1" x14ac:dyDescent="0.3">
      <c r="A269" s="5"/>
      <c r="B269" s="5"/>
    </row>
    <row r="270" spans="1:2" s="2" customFormat="1" hidden="1" x14ac:dyDescent="0.3">
      <c r="A270" s="5"/>
      <c r="B270" s="5"/>
    </row>
    <row r="271" spans="1:2" s="2" customFormat="1" hidden="1" x14ac:dyDescent="0.3">
      <c r="A271" s="5"/>
      <c r="B271" s="5"/>
    </row>
    <row r="272" spans="1:2" s="2" customFormat="1" hidden="1" x14ac:dyDescent="0.3">
      <c r="A272" s="5"/>
      <c r="B272" s="5"/>
    </row>
    <row r="273" spans="1:2" s="2" customFormat="1" hidden="1" x14ac:dyDescent="0.3">
      <c r="A273" s="5"/>
      <c r="B273" s="5"/>
    </row>
    <row r="274" spans="1:2" s="2" customFormat="1" hidden="1" x14ac:dyDescent="0.3">
      <c r="A274" s="5"/>
      <c r="B274" s="5"/>
    </row>
    <row r="275" spans="1:2" s="2" customFormat="1" hidden="1" x14ac:dyDescent="0.3">
      <c r="A275" s="5"/>
      <c r="B275" s="5"/>
    </row>
    <row r="276" spans="1:2" s="2" customFormat="1" hidden="1" x14ac:dyDescent="0.3">
      <c r="A276" s="5"/>
      <c r="B276" s="5"/>
    </row>
    <row r="277" spans="1:2" s="2" customFormat="1" hidden="1" x14ac:dyDescent="0.3">
      <c r="A277" s="5"/>
      <c r="B277" s="5"/>
    </row>
    <row r="278" spans="1:2" s="2" customFormat="1" hidden="1" x14ac:dyDescent="0.3">
      <c r="A278" s="5"/>
      <c r="B278" s="5"/>
    </row>
    <row r="279" spans="1:2" s="2" customFormat="1" hidden="1" x14ac:dyDescent="0.3">
      <c r="A279" s="5"/>
      <c r="B279" s="5"/>
    </row>
    <row r="280" spans="1:2" s="2" customFormat="1" hidden="1" x14ac:dyDescent="0.3">
      <c r="A280" s="5"/>
      <c r="B280" s="5"/>
    </row>
    <row r="281" spans="1:2" s="2" customFormat="1" hidden="1" x14ac:dyDescent="0.3">
      <c r="A281" s="5"/>
      <c r="B281" s="5"/>
    </row>
    <row r="282" spans="1:2" s="2" customFormat="1" hidden="1" x14ac:dyDescent="0.3">
      <c r="A282" s="5"/>
      <c r="B282" s="5"/>
    </row>
    <row r="283" spans="1:2" s="2" customFormat="1" hidden="1" x14ac:dyDescent="0.3">
      <c r="A283" s="5"/>
      <c r="B283" s="5"/>
    </row>
    <row r="284" spans="1:2" s="2" customFormat="1" hidden="1" x14ac:dyDescent="0.3">
      <c r="A284" s="5"/>
      <c r="B284" s="5"/>
    </row>
    <row r="285" spans="1:2" s="2" customFormat="1" hidden="1" x14ac:dyDescent="0.3">
      <c r="A285" s="5"/>
      <c r="B285" s="5"/>
    </row>
    <row r="286" spans="1:2" s="2" customFormat="1" hidden="1" x14ac:dyDescent="0.3">
      <c r="A286" s="5"/>
      <c r="B286" s="5"/>
    </row>
    <row r="287" spans="1:2" s="2" customFormat="1" hidden="1" x14ac:dyDescent="0.3">
      <c r="A287" s="5"/>
      <c r="B287" s="5"/>
    </row>
    <row r="288" spans="1:2" s="2" customFormat="1" hidden="1" x14ac:dyDescent="0.3">
      <c r="A288" s="5"/>
      <c r="B288" s="5"/>
    </row>
    <row r="289" spans="1:2" s="2" customFormat="1" hidden="1" x14ac:dyDescent="0.3">
      <c r="A289" s="5"/>
      <c r="B289" s="5"/>
    </row>
    <row r="290" spans="1:2" s="2" customFormat="1" hidden="1" x14ac:dyDescent="0.3">
      <c r="A290" s="5"/>
      <c r="B290" s="5"/>
    </row>
    <row r="291" spans="1:2" s="2" customFormat="1" hidden="1" x14ac:dyDescent="0.3">
      <c r="A291" s="5"/>
      <c r="B291" s="5"/>
    </row>
    <row r="292" spans="1:2" s="2" customFormat="1" hidden="1" x14ac:dyDescent="0.3">
      <c r="A292" s="5"/>
      <c r="B292" s="5"/>
    </row>
    <row r="293" spans="1:2" s="2" customFormat="1" hidden="1" x14ac:dyDescent="0.3">
      <c r="A293" s="5"/>
      <c r="B293" s="5"/>
    </row>
    <row r="294" spans="1:2" s="2" customFormat="1" hidden="1" x14ac:dyDescent="0.3">
      <c r="A294" s="5"/>
      <c r="B294" s="5"/>
    </row>
    <row r="295" spans="1:2" s="2" customFormat="1" hidden="1" x14ac:dyDescent="0.3">
      <c r="A295" s="5"/>
      <c r="B295" s="5"/>
    </row>
    <row r="296" spans="1:2" s="2" customFormat="1" hidden="1" x14ac:dyDescent="0.3">
      <c r="A296" s="5"/>
      <c r="B296" s="5"/>
    </row>
    <row r="297" spans="1:2" s="2" customFormat="1" hidden="1" x14ac:dyDescent="0.3">
      <c r="A297" s="5"/>
      <c r="B297" s="5"/>
    </row>
    <row r="298" spans="1:2" s="2" customFormat="1" hidden="1" x14ac:dyDescent="0.3">
      <c r="A298" s="5"/>
      <c r="B298" s="5"/>
    </row>
    <row r="299" spans="1:2" s="2" customFormat="1" hidden="1" x14ac:dyDescent="0.3">
      <c r="A299" s="5"/>
      <c r="B299" s="5"/>
    </row>
    <row r="300" spans="1:2" s="2" customFormat="1" hidden="1" x14ac:dyDescent="0.3">
      <c r="A300" s="5"/>
      <c r="B300" s="5"/>
    </row>
    <row r="301" spans="1:2" s="2" customFormat="1" hidden="1" x14ac:dyDescent="0.3">
      <c r="A301" s="5"/>
      <c r="B301" s="5"/>
    </row>
    <row r="302" spans="1:2" s="2" customFormat="1" hidden="1" x14ac:dyDescent="0.3">
      <c r="A302" s="5"/>
      <c r="B302" s="5"/>
    </row>
    <row r="303" spans="1:2" s="2" customFormat="1" hidden="1" x14ac:dyDescent="0.3">
      <c r="A303" s="5"/>
      <c r="B303" s="5"/>
    </row>
    <row r="304" spans="1:2" s="2" customFormat="1" hidden="1" x14ac:dyDescent="0.3">
      <c r="A304" s="5"/>
      <c r="B304" s="5"/>
    </row>
    <row r="305" spans="1:2" s="2" customFormat="1" hidden="1" x14ac:dyDescent="0.3">
      <c r="A305" s="5"/>
      <c r="B305" s="5"/>
    </row>
    <row r="306" spans="1:2" s="2" customFormat="1" hidden="1" x14ac:dyDescent="0.3">
      <c r="A306" s="5"/>
      <c r="B306" s="5"/>
    </row>
    <row r="307" spans="1:2" s="2" customFormat="1" hidden="1" x14ac:dyDescent="0.3">
      <c r="A307" s="5"/>
      <c r="B307" s="5"/>
    </row>
    <row r="308" spans="1:2" s="2" customFormat="1" hidden="1" x14ac:dyDescent="0.3">
      <c r="A308" s="5"/>
      <c r="B308" s="5"/>
    </row>
    <row r="309" spans="1:2" s="2" customFormat="1" hidden="1" x14ac:dyDescent="0.3">
      <c r="A309" s="5"/>
      <c r="B309" s="5"/>
    </row>
    <row r="310" spans="1:2" s="2" customFormat="1" hidden="1" x14ac:dyDescent="0.3">
      <c r="A310" s="5"/>
      <c r="B310" s="5"/>
    </row>
    <row r="311" spans="1:2" s="2" customFormat="1" hidden="1" x14ac:dyDescent="0.3">
      <c r="A311" s="5"/>
      <c r="B311" s="5"/>
    </row>
    <row r="312" spans="1:2" s="2" customFormat="1" hidden="1" x14ac:dyDescent="0.3">
      <c r="A312" s="5"/>
      <c r="B312" s="5"/>
    </row>
    <row r="313" spans="1:2" s="2" customFormat="1" hidden="1" x14ac:dyDescent="0.3">
      <c r="A313" s="5"/>
      <c r="B313" s="5"/>
    </row>
    <row r="314" spans="1:2" s="2" customFormat="1" hidden="1" x14ac:dyDescent="0.3">
      <c r="A314" s="5"/>
      <c r="B314" s="5"/>
    </row>
    <row r="315" spans="1:2" s="2" customFormat="1" hidden="1" x14ac:dyDescent="0.3">
      <c r="A315" s="5"/>
      <c r="B315" s="5"/>
    </row>
    <row r="316" spans="1:2" s="2" customFormat="1" hidden="1" x14ac:dyDescent="0.3">
      <c r="A316" s="5"/>
      <c r="B316" s="5"/>
    </row>
    <row r="317" spans="1:2" s="2" customFormat="1" hidden="1" x14ac:dyDescent="0.3">
      <c r="A317" s="5"/>
      <c r="B317" s="5"/>
    </row>
    <row r="318" spans="1:2" s="2" customFormat="1" hidden="1" x14ac:dyDescent="0.3">
      <c r="A318" s="5"/>
      <c r="B318" s="5"/>
    </row>
    <row r="319" spans="1:2" s="2" customFormat="1" hidden="1" x14ac:dyDescent="0.3">
      <c r="A319" s="5"/>
      <c r="B319" s="5"/>
    </row>
    <row r="320" spans="1:2" s="2" customFormat="1" hidden="1" x14ac:dyDescent="0.3">
      <c r="A320" s="5"/>
      <c r="B320" s="5"/>
    </row>
    <row r="321" spans="1:2" s="2" customFormat="1" hidden="1" x14ac:dyDescent="0.3">
      <c r="A321" s="5"/>
      <c r="B321" s="5"/>
    </row>
    <row r="322" spans="1:2" s="2" customFormat="1" hidden="1" x14ac:dyDescent="0.3">
      <c r="A322" s="5"/>
      <c r="B322" s="5"/>
    </row>
    <row r="323" spans="1:2" s="2" customFormat="1" hidden="1" x14ac:dyDescent="0.3">
      <c r="A323" s="5"/>
      <c r="B323" s="5"/>
    </row>
    <row r="324" spans="1:2" s="2" customFormat="1" hidden="1" x14ac:dyDescent="0.3">
      <c r="A324" s="5"/>
      <c r="B324" s="5"/>
    </row>
    <row r="325" spans="1:2" s="2" customFormat="1" hidden="1" x14ac:dyDescent="0.3">
      <c r="A325" s="5"/>
      <c r="B325" s="5"/>
    </row>
    <row r="326" spans="1:2" s="2" customFormat="1" hidden="1" x14ac:dyDescent="0.3">
      <c r="A326" s="5"/>
      <c r="B326" s="5"/>
    </row>
    <row r="327" spans="1:2" s="2" customFormat="1" hidden="1" x14ac:dyDescent="0.3">
      <c r="A327" s="5"/>
      <c r="B327" s="5"/>
    </row>
    <row r="328" spans="1:2" s="2" customFormat="1" hidden="1" x14ac:dyDescent="0.3">
      <c r="A328" s="5"/>
      <c r="B328" s="5"/>
    </row>
    <row r="329" spans="1:2" s="2" customFormat="1" hidden="1" x14ac:dyDescent="0.3">
      <c r="A329" s="5"/>
      <c r="B329" s="5"/>
    </row>
    <row r="330" spans="1:2" s="2" customFormat="1" hidden="1" x14ac:dyDescent="0.3">
      <c r="A330" s="5"/>
      <c r="B330" s="5"/>
    </row>
    <row r="331" spans="1:2" s="2" customFormat="1" hidden="1" x14ac:dyDescent="0.3">
      <c r="A331" s="5"/>
      <c r="B331" s="5"/>
    </row>
    <row r="332" spans="1:2" s="2" customFormat="1" hidden="1" x14ac:dyDescent="0.3">
      <c r="A332" s="5"/>
      <c r="B332" s="5"/>
    </row>
    <row r="333" spans="1:2" s="2" customFormat="1" hidden="1" x14ac:dyDescent="0.3">
      <c r="A333" s="5"/>
      <c r="B333" s="5"/>
    </row>
    <row r="334" spans="1:2" s="2" customFormat="1" hidden="1" x14ac:dyDescent="0.3">
      <c r="A334" s="5"/>
      <c r="B334" s="5"/>
    </row>
    <row r="335" spans="1:2" s="2" customFormat="1" hidden="1" x14ac:dyDescent="0.3">
      <c r="A335" s="5"/>
      <c r="B335" s="5"/>
    </row>
    <row r="336" spans="1:2" s="2" customFormat="1" hidden="1" x14ac:dyDescent="0.3">
      <c r="A336" s="5"/>
      <c r="B336" s="5"/>
    </row>
    <row r="337" spans="1:2" s="2" customFormat="1" hidden="1" x14ac:dyDescent="0.3">
      <c r="A337" s="5"/>
      <c r="B337" s="5"/>
    </row>
    <row r="338" spans="1:2" s="2" customFormat="1" hidden="1" x14ac:dyDescent="0.3">
      <c r="A338" s="5"/>
      <c r="B338" s="5"/>
    </row>
    <row r="339" spans="1:2" s="2" customFormat="1" hidden="1" x14ac:dyDescent="0.3">
      <c r="A339" s="5"/>
      <c r="B339" s="5"/>
    </row>
    <row r="340" spans="1:2" s="2" customFormat="1" hidden="1" x14ac:dyDescent="0.3">
      <c r="A340" s="5"/>
      <c r="B340" s="5"/>
    </row>
    <row r="341" spans="1:2" s="2" customFormat="1" hidden="1" x14ac:dyDescent="0.3">
      <c r="A341" s="5"/>
      <c r="B341" s="5"/>
    </row>
    <row r="342" spans="1:2" s="2" customFormat="1" hidden="1" x14ac:dyDescent="0.3">
      <c r="A342" s="5"/>
      <c r="B342" s="5"/>
    </row>
    <row r="343" spans="1:2" s="2" customFormat="1" hidden="1" x14ac:dyDescent="0.3">
      <c r="A343" s="5"/>
      <c r="B343" s="5"/>
    </row>
    <row r="344" spans="1:2" s="2" customFormat="1" hidden="1" x14ac:dyDescent="0.3">
      <c r="A344" s="5"/>
      <c r="B344" s="5"/>
    </row>
    <row r="345" spans="1:2" s="2" customFormat="1" hidden="1" x14ac:dyDescent="0.3">
      <c r="A345" s="5"/>
      <c r="B345" s="5"/>
    </row>
    <row r="346" spans="1:2" s="2" customFormat="1" hidden="1" x14ac:dyDescent="0.3">
      <c r="A346" s="5"/>
      <c r="B346" s="5"/>
    </row>
    <row r="347" spans="1:2" s="2" customFormat="1" hidden="1" x14ac:dyDescent="0.3">
      <c r="A347" s="5"/>
      <c r="B347" s="5"/>
    </row>
    <row r="348" spans="1:2" s="2" customFormat="1" hidden="1" x14ac:dyDescent="0.3">
      <c r="A348" s="5"/>
      <c r="B348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67290-C119-4566-BE90-774BEC461095}">
  <dimension ref="A1"/>
  <sheetViews>
    <sheetView zoomScale="130" zoomScaleNormal="130" workbookViewId="0"/>
  </sheetViews>
  <sheetFormatPr defaultColWidth="0" defaultRowHeight="14.4" zeroHeight="1" x14ac:dyDescent="0.3"/>
  <cols>
    <col min="1" max="1" width="104.796875" style="2" customWidth="1"/>
    <col min="2" max="16384" width="8" style="2" hidden="1"/>
  </cols>
  <sheetData>
    <row r="1" s="2" customFormat="1" ht="387.6" customHeight="1" x14ac:dyDescent="0.3"/>
  </sheetData>
  <sheetProtection algorithmName="SHA-512" hashValue="B9pjD7lVSGBl/Q78E2lkw+HcBX7k3Zs/13noOHZJpOD/uQAhOlHntJ+ZrCgVJtjwgPIdIDH98Ajzmgc1CZDHcw==" saltValue="Usk5nlfwW6YG9/GTsDPEsQ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1BAF1AB1398A42A0D14ED8BF9D9D20" ma:contentTypeVersion="13" ma:contentTypeDescription="Create a new document." ma:contentTypeScope="" ma:versionID="5b3a6adcd566f32234fbd6e617403330">
  <xsd:schema xmlns:xsd="http://www.w3.org/2001/XMLSchema" xmlns:xs="http://www.w3.org/2001/XMLSchema" xmlns:p="http://schemas.microsoft.com/office/2006/metadata/properties" xmlns:ns2="70acb6af-11aa-4fd5-8331-b54e2916abc8" xmlns:ns3="bdb60a8c-ffdc-4cf7-979a-d5743b24816f" targetNamespace="http://schemas.microsoft.com/office/2006/metadata/properties" ma:root="true" ma:fieldsID="f97a6ee7980425078a3d3004faab8dd6" ns2:_="" ns3:_="">
    <xsd:import namespace="70acb6af-11aa-4fd5-8331-b54e2916abc8"/>
    <xsd:import namespace="bdb60a8c-ffdc-4cf7-979a-d5743b2481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acb6af-11aa-4fd5-8331-b54e2916ab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48d81119-dd3b-48ab-a377-b26e36b8a9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b60a8c-ffdc-4cf7-979a-d5743b24816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e901ee7-66fb-410b-bbee-819d57394f89}" ma:internalName="TaxCatchAll" ma:showField="CatchAllData" ma:web="bdb60a8c-ffdc-4cf7-979a-d5743b2481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b60a8c-ffdc-4cf7-979a-d5743b24816f" xsi:nil="true"/>
    <lcf76f155ced4ddcb4097134ff3c332f xmlns="70acb6af-11aa-4fd5-8331-b54e2916abc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551847-8814-4B9A-9CAF-073BD7E85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4CEADD-33EB-47FD-B1D1-03BE50C67080}"/>
</file>

<file path=customXml/itemProps3.xml><?xml version="1.0" encoding="utf-8"?>
<ds:datastoreItem xmlns:ds="http://schemas.openxmlformats.org/officeDocument/2006/customXml" ds:itemID="{A40AD2E5-621C-42DB-A0F7-42C99D09FEDF}">
  <ds:schemaRefs>
    <ds:schemaRef ds:uri="http://schemas.microsoft.com/office/2006/metadata/properties"/>
    <ds:schemaRef ds:uri="http://schemas.microsoft.com/office/infopath/2007/PartnerControls"/>
    <ds:schemaRef ds:uri="bdb60a8c-ffdc-4cf7-979a-d5743b24816f"/>
    <ds:schemaRef ds:uri="70acb6af-11aa-4fd5-8331-b54e2916abc8"/>
    <ds:schemaRef ds:uri="d99a397c-bb15-4c82-ad67-2544a95f3704"/>
    <ds:schemaRef ds:uri="df4ef84b-a832-4ae5-86de-9fe925a405c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Cover </vt:lpstr>
      <vt:lpstr>Instructions </vt:lpstr>
      <vt:lpstr>WMS ROI Tool</vt:lpstr>
      <vt:lpstr>Dashboard</vt:lpstr>
      <vt:lpstr>Benefit Definitions</vt:lpstr>
      <vt:lpstr>Q&amp;A</vt:lpstr>
      <vt:lpstr>About Made4net</vt:lpstr>
      <vt:lpstr>'WMS ROI Tool'!Print_Area</vt:lpstr>
      <vt:lpstr>'WMS ROI Tool'!Print_Titles</vt:lpstr>
    </vt:vector>
  </TitlesOfParts>
  <Manager/>
  <Company>Vocollect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Joe.McManus@highjump.com</dc:creator>
  <cp:keywords/>
  <dc:description/>
  <cp:lastModifiedBy>Patrick Prasinos</cp:lastModifiedBy>
  <cp:revision/>
  <dcterms:created xsi:type="dcterms:W3CDTF">2012-04-12T05:04:02Z</dcterms:created>
  <dcterms:modified xsi:type="dcterms:W3CDTF">2024-12-10T17:59:56Z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0x010100981BAF1AB1398A42A0D14ED8BF9D9D20</vt:lpwstr>
  </property>
  <property fmtid="{D5CDD505-2E9C-101B-9397-08002B2CF9AE}" pid="3" name="MediaServiceImageTags">
    <vt:lpwstr/>
  </property>
</Properties>
</file>